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muesiri Ojo\Desktop\National Bureau of Statistics\NBS 2020\Admin Data\FAAC\"/>
    </mc:Choice>
  </mc:AlternateContent>
  <xr:revisionPtr revIDLastSave="0" documentId="8_{F5F97DC8-63EF-42D8-8E1B-37CE52AA8CA8}" xr6:coauthVersionLast="45" xr6:coauthVersionMax="45" xr10:uidLastSave="{00000000-0000-0000-0000-000000000000}"/>
  <bookViews>
    <workbookView xWindow="-110" yWindow="-110" windowWidth="19420" windowHeight="10420" firstSheet="1" activeTab="4" xr2:uid="{00000000-000D-0000-FFFF-FFFF00000000}"/>
  </bookViews>
  <sheets>
    <sheet name="MONTHENTRY" sheetId="8" state="hidden" r:id="rId1"/>
    <sheet name="FG" sheetId="12" r:id="rId2"/>
    <sheet name="SG Details" sheetId="1" r:id="rId3"/>
    <sheet name="LGC Details" sheetId="2" r:id="rId4"/>
    <sheet name="sum sum" sheetId="14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Details'!$A$1:$S$53</definedName>
    <definedName name="_xlnm.Print_Area" localSheetId="4">'sum sum'!$A$1:$K$48</definedName>
    <definedName name="_xlnm.Print_Titles" localSheetId="3">'LGC Details'!$1:$7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13" i="2" l="1"/>
  <c r="E17" i="12" l="1"/>
  <c r="D17" i="12"/>
  <c r="C17" i="12"/>
  <c r="F17" i="12"/>
  <c r="W27" i="2" l="1"/>
  <c r="V27" i="2"/>
  <c r="U27" i="2"/>
  <c r="T27" i="2"/>
  <c r="S27" i="2"/>
  <c r="Q27" i="2"/>
  <c r="I414" i="2" l="1"/>
  <c r="R412" i="2" l="1"/>
  <c r="S412" i="2"/>
  <c r="T412" i="2"/>
  <c r="U412" i="2"/>
  <c r="V412" i="2"/>
  <c r="Q412" i="2"/>
  <c r="R405" i="2"/>
  <c r="S405" i="2"/>
  <c r="T405" i="2"/>
  <c r="U405" i="2"/>
  <c r="V405" i="2"/>
  <c r="Q405" i="2"/>
  <c r="R390" i="2"/>
  <c r="S390" i="2"/>
  <c r="T390" i="2"/>
  <c r="U390" i="2"/>
  <c r="V390" i="2"/>
  <c r="Q390" i="2"/>
  <c r="R372" i="2"/>
  <c r="S372" i="2"/>
  <c r="T372" i="2"/>
  <c r="U372" i="2"/>
  <c r="V372" i="2"/>
  <c r="Q372" i="2"/>
  <c r="R355" i="2"/>
  <c r="S355" i="2"/>
  <c r="T355" i="2"/>
  <c r="U355" i="2"/>
  <c r="V355" i="2"/>
  <c r="Q355" i="2"/>
  <c r="R331" i="2"/>
  <c r="S331" i="2"/>
  <c r="T331" i="2"/>
  <c r="U331" i="2"/>
  <c r="V331" i="2"/>
  <c r="Q331" i="2"/>
  <c r="R307" i="2"/>
  <c r="S307" i="2"/>
  <c r="T307" i="2"/>
  <c r="U307" i="2"/>
  <c r="V307" i="2"/>
  <c r="Q307" i="2"/>
  <c r="R289" i="2"/>
  <c r="S289" i="2"/>
  <c r="T289" i="2"/>
  <c r="U289" i="2"/>
  <c r="V289" i="2"/>
  <c r="Q289" i="2"/>
  <c r="R255" i="2"/>
  <c r="S255" i="2"/>
  <c r="T255" i="2"/>
  <c r="U255" i="2"/>
  <c r="V255" i="2"/>
  <c r="Q255" i="2"/>
  <c r="R224" i="2"/>
  <c r="S224" i="2"/>
  <c r="T224" i="2"/>
  <c r="U224" i="2"/>
  <c r="V224" i="2"/>
  <c r="Q224" i="2"/>
  <c r="R205" i="2"/>
  <c r="S205" i="2"/>
  <c r="T205" i="2"/>
  <c r="U205" i="2"/>
  <c r="V205" i="2"/>
  <c r="Q205" i="2"/>
  <c r="R184" i="2"/>
  <c r="S184" i="2"/>
  <c r="T184" i="2"/>
  <c r="U184" i="2"/>
  <c r="V184" i="2"/>
  <c r="Q184" i="2"/>
  <c r="R158" i="2"/>
  <c r="S158" i="2"/>
  <c r="T158" i="2"/>
  <c r="U158" i="2"/>
  <c r="V158" i="2"/>
  <c r="Q158" i="2"/>
  <c r="R144" i="2"/>
  <c r="S144" i="2"/>
  <c r="T144" i="2"/>
  <c r="U144" i="2"/>
  <c r="V144" i="2"/>
  <c r="Q144" i="2"/>
  <c r="R123" i="2"/>
  <c r="S123" i="2"/>
  <c r="T123" i="2"/>
  <c r="U123" i="2"/>
  <c r="V123" i="2"/>
  <c r="Q123" i="2"/>
  <c r="R106" i="2"/>
  <c r="S106" i="2"/>
  <c r="T106" i="2"/>
  <c r="U106" i="2"/>
  <c r="V106" i="2"/>
  <c r="Q106" i="2"/>
  <c r="R84" i="2"/>
  <c r="S84" i="2"/>
  <c r="T84" i="2"/>
  <c r="U84" i="2"/>
  <c r="V84" i="2"/>
  <c r="Q84" i="2"/>
  <c r="R62" i="2"/>
  <c r="S62" i="2"/>
  <c r="T62" i="2"/>
  <c r="U62" i="2"/>
  <c r="V62" i="2"/>
  <c r="Q62" i="2"/>
  <c r="F414" i="2"/>
  <c r="G414" i="2"/>
  <c r="H414" i="2"/>
  <c r="J414" i="2"/>
  <c r="L414" i="2"/>
  <c r="E414" i="2"/>
  <c r="F388" i="2"/>
  <c r="G388" i="2"/>
  <c r="H388" i="2"/>
  <c r="I388" i="2"/>
  <c r="J388" i="2"/>
  <c r="E388" i="2"/>
  <c r="F364" i="2"/>
  <c r="G364" i="2"/>
  <c r="H364" i="2"/>
  <c r="I364" i="2"/>
  <c r="J364" i="2"/>
  <c r="E364" i="2"/>
  <c r="F336" i="2"/>
  <c r="G336" i="2"/>
  <c r="H336" i="2"/>
  <c r="I336" i="2"/>
  <c r="J336" i="2"/>
  <c r="E336" i="2"/>
  <c r="F308" i="2"/>
  <c r="G308" i="2"/>
  <c r="H308" i="2"/>
  <c r="I308" i="2"/>
  <c r="J308" i="2"/>
  <c r="E308" i="2"/>
  <c r="F296" i="2"/>
  <c r="G296" i="2"/>
  <c r="H296" i="2"/>
  <c r="I296" i="2"/>
  <c r="J296" i="2"/>
  <c r="E296" i="2"/>
  <c r="F278" i="2"/>
  <c r="G278" i="2"/>
  <c r="H278" i="2"/>
  <c r="I278" i="2"/>
  <c r="J278" i="2"/>
  <c r="L278" i="2"/>
  <c r="E278" i="2"/>
  <c r="F261" i="2"/>
  <c r="G261" i="2"/>
  <c r="H261" i="2"/>
  <c r="I261" i="2"/>
  <c r="J261" i="2"/>
  <c r="L261" i="2"/>
  <c r="E261" i="2"/>
  <c r="F242" i="2"/>
  <c r="G242" i="2"/>
  <c r="H242" i="2"/>
  <c r="I242" i="2"/>
  <c r="J242" i="2"/>
  <c r="E242" i="2"/>
  <c r="F228" i="2"/>
  <c r="G228" i="2"/>
  <c r="H228" i="2"/>
  <c r="I228" i="2"/>
  <c r="J228" i="2"/>
  <c r="E228" i="2"/>
  <c r="F202" i="2"/>
  <c r="G202" i="2"/>
  <c r="H202" i="2"/>
  <c r="I202" i="2"/>
  <c r="J202" i="2"/>
  <c r="E202" i="2"/>
  <c r="F183" i="2"/>
  <c r="G183" i="2"/>
  <c r="H183" i="2"/>
  <c r="I183" i="2"/>
  <c r="J183" i="2"/>
  <c r="E183" i="2"/>
  <c r="F155" i="2"/>
  <c r="G155" i="2"/>
  <c r="H155" i="2"/>
  <c r="I155" i="2"/>
  <c r="J155" i="2"/>
  <c r="E155" i="2"/>
  <c r="F131" i="2"/>
  <c r="G131" i="2"/>
  <c r="H131" i="2"/>
  <c r="I131" i="2"/>
  <c r="J131" i="2"/>
  <c r="E131" i="2"/>
  <c r="F122" i="2"/>
  <c r="G122" i="2"/>
  <c r="H122" i="2"/>
  <c r="I122" i="2"/>
  <c r="J122" i="2"/>
  <c r="E122" i="2"/>
  <c r="F101" i="2"/>
  <c r="G101" i="2"/>
  <c r="H101" i="2"/>
  <c r="I101" i="2"/>
  <c r="J101" i="2"/>
  <c r="E101" i="2"/>
  <c r="F79" i="2"/>
  <c r="G79" i="2"/>
  <c r="H79" i="2"/>
  <c r="I79" i="2"/>
  <c r="J79" i="2"/>
  <c r="E79" i="2"/>
  <c r="F47" i="2"/>
  <c r="G47" i="2"/>
  <c r="H47" i="2"/>
  <c r="I47" i="2"/>
  <c r="J47" i="2"/>
  <c r="E47" i="2"/>
  <c r="J25" i="2"/>
  <c r="I25" i="2"/>
  <c r="H25" i="2"/>
  <c r="G25" i="2"/>
  <c r="F25" i="2"/>
  <c r="E25" i="2"/>
  <c r="W411" i="2"/>
  <c r="W410" i="2"/>
  <c r="W409" i="2"/>
  <c r="W408" i="2"/>
  <c r="W407" i="2"/>
  <c r="W406" i="2"/>
  <c r="W404" i="2"/>
  <c r="W403" i="2"/>
  <c r="W402" i="2"/>
  <c r="W401" i="2"/>
  <c r="W400" i="2"/>
  <c r="W399" i="2"/>
  <c r="W398" i="2"/>
  <c r="W397" i="2"/>
  <c r="W396" i="2"/>
  <c r="W395" i="2"/>
  <c r="W394" i="2"/>
  <c r="W393" i="2"/>
  <c r="W392" i="2"/>
  <c r="W391" i="2"/>
  <c r="W389" i="2"/>
  <c r="W388" i="2"/>
  <c r="W387" i="2"/>
  <c r="W386" i="2"/>
  <c r="W385" i="2"/>
  <c r="W384" i="2"/>
  <c r="W383" i="2"/>
  <c r="W382" i="2"/>
  <c r="W381" i="2"/>
  <c r="W380" i="2"/>
  <c r="W379" i="2"/>
  <c r="W378" i="2"/>
  <c r="W377" i="2"/>
  <c r="W376" i="2"/>
  <c r="W375" i="2"/>
  <c r="W374" i="2"/>
  <c r="W373" i="2"/>
  <c r="W371" i="2"/>
  <c r="W370" i="2"/>
  <c r="W369" i="2"/>
  <c r="W368" i="2"/>
  <c r="W367" i="2"/>
  <c r="W366" i="2"/>
  <c r="W365" i="2"/>
  <c r="W364" i="2"/>
  <c r="W363" i="2"/>
  <c r="W362" i="2"/>
  <c r="W361" i="2"/>
  <c r="W360" i="2"/>
  <c r="W359" i="2"/>
  <c r="W358" i="2"/>
  <c r="W357" i="2"/>
  <c r="W356" i="2"/>
  <c r="W354" i="2"/>
  <c r="W353" i="2"/>
  <c r="W352" i="2"/>
  <c r="W351" i="2"/>
  <c r="W350" i="2"/>
  <c r="W349" i="2"/>
  <c r="W348" i="2"/>
  <c r="W347" i="2"/>
  <c r="W346" i="2"/>
  <c r="W345" i="2"/>
  <c r="W344" i="2"/>
  <c r="W343" i="2"/>
  <c r="W342" i="2"/>
  <c r="W341" i="2"/>
  <c r="W340" i="2"/>
  <c r="W339" i="2"/>
  <c r="W338" i="2"/>
  <c r="W337" i="2"/>
  <c r="W336" i="2"/>
  <c r="W335" i="2"/>
  <c r="W334" i="2"/>
  <c r="W333" i="2"/>
  <c r="W332" i="2"/>
  <c r="W330" i="2"/>
  <c r="W329" i="2"/>
  <c r="W328" i="2"/>
  <c r="W327" i="2"/>
  <c r="W326" i="2"/>
  <c r="W325" i="2"/>
  <c r="W324" i="2"/>
  <c r="W323" i="2"/>
  <c r="W322" i="2"/>
  <c r="W321" i="2"/>
  <c r="W320" i="2"/>
  <c r="W319" i="2"/>
  <c r="W318" i="2"/>
  <c r="W317" i="2"/>
  <c r="W316" i="2"/>
  <c r="W315" i="2"/>
  <c r="W314" i="2"/>
  <c r="W313" i="2"/>
  <c r="W312" i="2"/>
  <c r="W311" i="2"/>
  <c r="W310" i="2"/>
  <c r="W309" i="2"/>
  <c r="W308" i="2"/>
  <c r="W306" i="2"/>
  <c r="W305" i="2"/>
  <c r="W304" i="2"/>
  <c r="W303" i="2"/>
  <c r="W302" i="2"/>
  <c r="W301" i="2"/>
  <c r="W300" i="2"/>
  <c r="W299" i="2"/>
  <c r="W298" i="2"/>
  <c r="W297" i="2"/>
  <c r="W296" i="2"/>
  <c r="W295" i="2"/>
  <c r="W294" i="2"/>
  <c r="W293" i="2"/>
  <c r="W292" i="2"/>
  <c r="W291" i="2"/>
  <c r="W290" i="2"/>
  <c r="W288" i="2"/>
  <c r="W287" i="2"/>
  <c r="W286" i="2"/>
  <c r="W285" i="2"/>
  <c r="W284" i="2"/>
  <c r="W283" i="2"/>
  <c r="W282" i="2"/>
  <c r="W281" i="2"/>
  <c r="W280" i="2"/>
  <c r="W279" i="2"/>
  <c r="W278" i="2"/>
  <c r="W277" i="2"/>
  <c r="W276" i="2"/>
  <c r="W275" i="2"/>
  <c r="W274" i="2"/>
  <c r="W273" i="2"/>
  <c r="W272" i="2"/>
  <c r="W271" i="2"/>
  <c r="W270" i="2"/>
  <c r="W269" i="2"/>
  <c r="W268" i="2"/>
  <c r="W267" i="2"/>
  <c r="W266" i="2"/>
  <c r="W265" i="2"/>
  <c r="W264" i="2"/>
  <c r="W263" i="2"/>
  <c r="W262" i="2"/>
  <c r="W261" i="2"/>
  <c r="W260" i="2"/>
  <c r="W259" i="2"/>
  <c r="W258" i="2"/>
  <c r="W257" i="2"/>
  <c r="W256" i="2"/>
  <c r="W254" i="2"/>
  <c r="W253" i="2"/>
  <c r="W252" i="2"/>
  <c r="W251" i="2"/>
  <c r="W250" i="2"/>
  <c r="W249" i="2"/>
  <c r="W248" i="2"/>
  <c r="W247" i="2"/>
  <c r="W246" i="2"/>
  <c r="W245" i="2"/>
  <c r="W244" i="2"/>
  <c r="W243" i="2"/>
  <c r="W242" i="2"/>
  <c r="W241" i="2"/>
  <c r="W240" i="2"/>
  <c r="W239" i="2"/>
  <c r="W238" i="2"/>
  <c r="W237" i="2"/>
  <c r="W236" i="2"/>
  <c r="W235" i="2"/>
  <c r="W234" i="2"/>
  <c r="W233" i="2"/>
  <c r="W232" i="2"/>
  <c r="W231" i="2"/>
  <c r="W230" i="2"/>
  <c r="W229" i="2"/>
  <c r="W228" i="2"/>
  <c r="W227" i="2"/>
  <c r="W226" i="2"/>
  <c r="W225" i="2"/>
  <c r="W223" i="2"/>
  <c r="W222" i="2"/>
  <c r="W221" i="2"/>
  <c r="W220" i="2"/>
  <c r="W219" i="2"/>
  <c r="W218" i="2"/>
  <c r="W217" i="2"/>
  <c r="W216" i="2"/>
  <c r="W215" i="2"/>
  <c r="W214" i="2"/>
  <c r="W213" i="2"/>
  <c r="W212" i="2"/>
  <c r="W211" i="2"/>
  <c r="W210" i="2"/>
  <c r="W209" i="2"/>
  <c r="W208" i="2"/>
  <c r="W207" i="2"/>
  <c r="W206" i="2"/>
  <c r="W204" i="2"/>
  <c r="W203" i="2"/>
  <c r="W202" i="2"/>
  <c r="W201" i="2"/>
  <c r="W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W187" i="2"/>
  <c r="W186" i="2"/>
  <c r="W185" i="2"/>
  <c r="W183" i="2"/>
  <c r="W182" i="2"/>
  <c r="W181" i="2"/>
  <c r="W180" i="2"/>
  <c r="W179" i="2"/>
  <c r="W178" i="2"/>
  <c r="W177" i="2"/>
  <c r="W176" i="2"/>
  <c r="W175" i="2"/>
  <c r="W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W161" i="2"/>
  <c r="W160" i="2"/>
  <c r="W159" i="2"/>
  <c r="W157" i="2"/>
  <c r="W156" i="2"/>
  <c r="W155" i="2"/>
  <c r="W154" i="2"/>
  <c r="W153" i="2"/>
  <c r="W152" i="2"/>
  <c r="W151" i="2"/>
  <c r="W150" i="2"/>
  <c r="W149" i="2"/>
  <c r="W148" i="2"/>
  <c r="W147" i="2"/>
  <c r="W146" i="2"/>
  <c r="W145" i="2"/>
  <c r="W143" i="2"/>
  <c r="W142" i="2"/>
  <c r="W141" i="2"/>
  <c r="W140" i="2"/>
  <c r="W139" i="2"/>
  <c r="W138" i="2"/>
  <c r="W137" i="2"/>
  <c r="W136" i="2"/>
  <c r="W135" i="2"/>
  <c r="W134" i="2"/>
  <c r="W133" i="2"/>
  <c r="W132" i="2"/>
  <c r="W131" i="2"/>
  <c r="W130" i="2"/>
  <c r="W129" i="2"/>
  <c r="W128" i="2"/>
  <c r="W127" i="2"/>
  <c r="W126" i="2"/>
  <c r="W125" i="2"/>
  <c r="W124" i="2"/>
  <c r="W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W109" i="2"/>
  <c r="W108" i="2"/>
  <c r="W107" i="2"/>
  <c r="W105" i="2"/>
  <c r="W104" i="2"/>
  <c r="W103" i="2"/>
  <c r="W102" i="2"/>
  <c r="W101" i="2"/>
  <c r="W100" i="2"/>
  <c r="W99" i="2"/>
  <c r="W98" i="2"/>
  <c r="W97" i="2"/>
  <c r="W96" i="2"/>
  <c r="W95" i="2"/>
  <c r="W94" i="2"/>
  <c r="W93" i="2"/>
  <c r="W92" i="2"/>
  <c r="W91" i="2"/>
  <c r="W90" i="2"/>
  <c r="W89" i="2"/>
  <c r="W88" i="2"/>
  <c r="W87" i="2"/>
  <c r="W86" i="2"/>
  <c r="W85" i="2"/>
  <c r="W83" i="2"/>
  <c r="W82" i="2"/>
  <c r="W81" i="2"/>
  <c r="W80" i="2"/>
  <c r="W79" i="2"/>
  <c r="W78" i="2"/>
  <c r="W77" i="2"/>
  <c r="W76" i="2"/>
  <c r="W75" i="2"/>
  <c r="W74" i="2"/>
  <c r="W73" i="2"/>
  <c r="W72" i="2"/>
  <c r="W71" i="2"/>
  <c r="W70" i="2"/>
  <c r="W69" i="2"/>
  <c r="W68" i="2"/>
  <c r="W67" i="2"/>
  <c r="W66" i="2"/>
  <c r="W65" i="2"/>
  <c r="W64" i="2"/>
  <c r="W63" i="2"/>
  <c r="W61" i="2"/>
  <c r="W60" i="2"/>
  <c r="W59" i="2"/>
  <c r="W58" i="2"/>
  <c r="W57" i="2"/>
  <c r="W56" i="2"/>
  <c r="W55" i="2"/>
  <c r="W54" i="2"/>
  <c r="W53" i="2"/>
  <c r="W52" i="2"/>
  <c r="W51" i="2"/>
  <c r="W50" i="2"/>
  <c r="W49" i="2"/>
  <c r="W48" i="2"/>
  <c r="W47" i="2"/>
  <c r="W46" i="2"/>
  <c r="W45" i="2"/>
  <c r="W44" i="2"/>
  <c r="W43" i="2"/>
  <c r="W42" i="2"/>
  <c r="W41" i="2"/>
  <c r="W40" i="2"/>
  <c r="W39" i="2"/>
  <c r="W38" i="2"/>
  <c r="W37" i="2"/>
  <c r="W36" i="2"/>
  <c r="W35" i="2"/>
  <c r="W34" i="2"/>
  <c r="W33" i="2"/>
  <c r="W32" i="2"/>
  <c r="W31" i="2"/>
  <c r="W30" i="2"/>
  <c r="W29" i="2"/>
  <c r="W28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64" i="2" s="1"/>
  <c r="K337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36" i="2" s="1"/>
  <c r="K307" i="2"/>
  <c r="K306" i="2"/>
  <c r="K305" i="2"/>
  <c r="K304" i="2"/>
  <c r="K303" i="2"/>
  <c r="K302" i="2"/>
  <c r="K301" i="2"/>
  <c r="K300" i="2"/>
  <c r="K299" i="2"/>
  <c r="K298" i="2"/>
  <c r="K297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96" i="2" s="1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78" i="2" s="1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28" i="2" s="1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55" i="2" s="1"/>
  <c r="K130" i="2"/>
  <c r="K129" i="2"/>
  <c r="K128" i="2"/>
  <c r="K127" i="2"/>
  <c r="K126" i="2"/>
  <c r="K125" i="2"/>
  <c r="K124" i="2"/>
  <c r="K123" i="2"/>
  <c r="K131" i="2" s="1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22" i="2" s="1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79" i="2" s="1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414" i="2" l="1"/>
  <c r="W62" i="2"/>
  <c r="W123" i="2"/>
  <c r="W144" i="2"/>
  <c r="W158" i="2"/>
  <c r="W255" i="2"/>
  <c r="W307" i="2"/>
  <c r="W331" i="2"/>
  <c r="K202" i="2"/>
  <c r="K242" i="2"/>
  <c r="K308" i="2"/>
  <c r="K388" i="2"/>
  <c r="K25" i="2"/>
  <c r="W84" i="2"/>
  <c r="W205" i="2"/>
  <c r="W224" i="2"/>
  <c r="W372" i="2"/>
  <c r="W390" i="2"/>
  <c r="W412" i="2"/>
  <c r="W355" i="2"/>
  <c r="W405" i="2"/>
  <c r="W289" i="2"/>
  <c r="W184" i="2"/>
  <c r="W106" i="2"/>
  <c r="K261" i="2"/>
  <c r="K183" i="2"/>
  <c r="K101" i="2"/>
  <c r="K47" i="2"/>
  <c r="J43" i="14"/>
  <c r="J42" i="14"/>
  <c r="J41" i="14"/>
  <c r="J40" i="14"/>
  <c r="J38" i="14"/>
  <c r="J37" i="14"/>
  <c r="J36" i="14"/>
  <c r="J34" i="14"/>
  <c r="J32" i="14"/>
  <c r="J30" i="14"/>
  <c r="J29" i="14"/>
  <c r="J28" i="14"/>
  <c r="J27" i="14"/>
  <c r="J26" i="14"/>
  <c r="J25" i="14"/>
  <c r="J24" i="14"/>
  <c r="J23" i="14"/>
  <c r="J22" i="14"/>
  <c r="J20" i="14"/>
  <c r="J19" i="14"/>
  <c r="J18" i="14"/>
  <c r="J16" i="14"/>
  <c r="J14" i="14"/>
  <c r="J12" i="14"/>
  <c r="J11" i="14"/>
  <c r="J10" i="14"/>
  <c r="J9" i="14"/>
  <c r="J8" i="14"/>
  <c r="J7" i="14"/>
  <c r="G44" i="14"/>
  <c r="H44" i="14"/>
  <c r="E39" i="14"/>
  <c r="J39" i="14" s="1"/>
  <c r="E36" i="14"/>
  <c r="E35" i="14"/>
  <c r="J35" i="14" s="1"/>
  <c r="E34" i="14"/>
  <c r="E33" i="14"/>
  <c r="J33" i="14" s="1"/>
  <c r="E31" i="14"/>
  <c r="J31" i="14" s="1"/>
  <c r="E28" i="14"/>
  <c r="E21" i="14"/>
  <c r="J21" i="14" s="1"/>
  <c r="E17" i="14"/>
  <c r="J17" i="14" s="1"/>
  <c r="E15" i="14"/>
  <c r="J15" i="14" s="1"/>
  <c r="E13" i="14"/>
  <c r="J13" i="14" s="1"/>
  <c r="I44" i="14"/>
  <c r="F44" i="14"/>
  <c r="D44" i="14"/>
  <c r="J44" i="14" l="1"/>
  <c r="E44" i="14"/>
  <c r="P10" i="1" l="1"/>
  <c r="O46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K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Q11" i="1" s="1"/>
  <c r="F10" i="1"/>
  <c r="G46" i="1"/>
  <c r="N46" i="1"/>
  <c r="M46" i="1"/>
  <c r="L46" i="1"/>
  <c r="I46" i="1"/>
  <c r="H46" i="1"/>
  <c r="E46" i="1"/>
  <c r="D46" i="1"/>
  <c r="J27" i="12"/>
  <c r="H30" i="12"/>
  <c r="G30" i="12"/>
  <c r="I30" i="12"/>
  <c r="F30" i="12"/>
  <c r="E26" i="12"/>
  <c r="J26" i="12" s="1"/>
  <c r="E27" i="12"/>
  <c r="E28" i="12"/>
  <c r="J28" i="12" s="1"/>
  <c r="E29" i="12"/>
  <c r="J29" i="12" s="1"/>
  <c r="E25" i="12"/>
  <c r="J25" i="12" s="1"/>
  <c r="J30" i="12" s="1"/>
  <c r="D30" i="12"/>
  <c r="C30" i="12"/>
  <c r="H8" i="12"/>
  <c r="H9" i="12"/>
  <c r="H10" i="12"/>
  <c r="H11" i="12"/>
  <c r="H12" i="12"/>
  <c r="H13" i="12"/>
  <c r="H14" i="12"/>
  <c r="H15" i="12"/>
  <c r="H16" i="12"/>
  <c r="H7" i="12"/>
  <c r="H17" i="12" s="1"/>
  <c r="G17" i="12"/>
  <c r="E30" i="12" l="1"/>
  <c r="F46" i="1"/>
  <c r="J18" i="1"/>
  <c r="R18" i="1" s="1"/>
  <c r="Q18" i="1"/>
  <c r="J42" i="1"/>
  <c r="R42" i="1" s="1"/>
  <c r="Q42" i="1"/>
  <c r="J12" i="1"/>
  <c r="R12" i="1" s="1"/>
  <c r="Q12" i="1"/>
  <c r="J20" i="1"/>
  <c r="R20" i="1" s="1"/>
  <c r="Q20" i="1"/>
  <c r="J28" i="1"/>
  <c r="R28" i="1" s="1"/>
  <c r="Q28" i="1"/>
  <c r="J36" i="1"/>
  <c r="R36" i="1" s="1"/>
  <c r="Q36" i="1"/>
  <c r="J44" i="1"/>
  <c r="R44" i="1" s="1"/>
  <c r="Q44" i="1"/>
  <c r="J13" i="1"/>
  <c r="R13" i="1" s="1"/>
  <c r="Q13" i="1"/>
  <c r="J21" i="1"/>
  <c r="R21" i="1" s="1"/>
  <c r="Q21" i="1"/>
  <c r="J29" i="1"/>
  <c r="R29" i="1" s="1"/>
  <c r="Q29" i="1"/>
  <c r="J37" i="1"/>
  <c r="R37" i="1" s="1"/>
  <c r="Q37" i="1"/>
  <c r="J45" i="1"/>
  <c r="R45" i="1" s="1"/>
  <c r="Q45" i="1"/>
  <c r="J10" i="1"/>
  <c r="R10" i="1" s="1"/>
  <c r="Q10" i="1"/>
  <c r="J22" i="1"/>
  <c r="R22" i="1" s="1"/>
  <c r="Q22" i="1"/>
  <c r="J38" i="1"/>
  <c r="R38" i="1" s="1"/>
  <c r="Q38" i="1"/>
  <c r="J15" i="1"/>
  <c r="R15" i="1" s="1"/>
  <c r="Q15" i="1"/>
  <c r="J23" i="1"/>
  <c r="R23" i="1" s="1"/>
  <c r="Q23" i="1"/>
  <c r="J31" i="1"/>
  <c r="R31" i="1" s="1"/>
  <c r="Q31" i="1"/>
  <c r="J39" i="1"/>
  <c r="R39" i="1" s="1"/>
  <c r="Q39" i="1"/>
  <c r="J16" i="1"/>
  <c r="R16" i="1" s="1"/>
  <c r="Q16" i="1"/>
  <c r="J40" i="1"/>
  <c r="R40" i="1" s="1"/>
  <c r="Q40" i="1"/>
  <c r="J34" i="1"/>
  <c r="R34" i="1" s="1"/>
  <c r="Q34" i="1"/>
  <c r="J14" i="1"/>
  <c r="R14" i="1" s="1"/>
  <c r="Q14" i="1"/>
  <c r="J30" i="1"/>
  <c r="R30" i="1" s="1"/>
  <c r="Q30" i="1"/>
  <c r="J24" i="1"/>
  <c r="R24" i="1" s="1"/>
  <c r="Q24" i="1"/>
  <c r="J32" i="1"/>
  <c r="R32" i="1" s="1"/>
  <c r="Q32" i="1"/>
  <c r="J17" i="1"/>
  <c r="R17" i="1" s="1"/>
  <c r="Q17" i="1"/>
  <c r="J25" i="1"/>
  <c r="R25" i="1" s="1"/>
  <c r="Q25" i="1"/>
  <c r="J33" i="1"/>
  <c r="R33" i="1" s="1"/>
  <c r="Q33" i="1"/>
  <c r="J41" i="1"/>
  <c r="R41" i="1" s="1"/>
  <c r="Q41" i="1"/>
  <c r="J26" i="1"/>
  <c r="R26" i="1" s="1"/>
  <c r="Q26" i="1"/>
  <c r="J19" i="1"/>
  <c r="R19" i="1" s="1"/>
  <c r="Q19" i="1"/>
  <c r="J27" i="1"/>
  <c r="R27" i="1" s="1"/>
  <c r="Q27" i="1"/>
  <c r="J35" i="1"/>
  <c r="R35" i="1" s="1"/>
  <c r="Q35" i="1"/>
  <c r="J43" i="1"/>
  <c r="R43" i="1" s="1"/>
  <c r="Q43" i="1"/>
  <c r="P46" i="1"/>
  <c r="J11" i="1"/>
  <c r="J46" i="1" l="1"/>
  <c r="R11" i="1"/>
  <c r="Q46" i="1"/>
  <c r="R46" i="1"/>
  <c r="F5" i="8" l="1"/>
  <c r="B1" i="8"/>
  <c r="C1" i="8"/>
  <c r="G5" i="8" l="1"/>
  <c r="B5" i="8" s="1"/>
  <c r="B11" i="8" s="1"/>
  <c r="F10" i="8"/>
  <c r="F15" i="8"/>
  <c r="F14" i="8"/>
  <c r="F11" i="8"/>
  <c r="F17" i="8"/>
  <c r="F13" i="8"/>
  <c r="F16" i="8"/>
  <c r="F8" i="8"/>
  <c r="F9" i="8"/>
  <c r="F18" i="8"/>
  <c r="F19" i="8"/>
  <c r="F12" i="8"/>
  <c r="C5" i="8" l="1"/>
  <c r="B13" i="8"/>
  <c r="B16" i="8"/>
  <c r="B8" i="8"/>
  <c r="B18" i="8"/>
  <c r="B14" i="8"/>
  <c r="B19" i="8"/>
  <c r="B12" i="8"/>
  <c r="B10" i="8"/>
  <c r="B15" i="8"/>
  <c r="B17" i="8"/>
  <c r="B9" i="8"/>
  <c r="F6" i="8" l="1"/>
  <c r="B6" i="8"/>
</calcChain>
</file>

<file path=xl/sharedStrings.xml><?xml version="1.0" encoding="utf-8"?>
<sst xmlns="http://schemas.openxmlformats.org/spreadsheetml/2006/main" count="1114" uniqueCount="933">
  <si>
    <t>S/n</t>
  </si>
  <si>
    <t>No. of LGCs</t>
  </si>
  <si>
    <t>Gross Total</t>
  </si>
  <si>
    <t>External Debt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</si>
  <si>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</si>
  <si>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</si>
  <si>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</si>
  <si>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</si>
  <si>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</si>
  <si>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</si>
  <si>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</si>
  <si>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</si>
  <si>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</si>
  <si>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Beneficiaries</t>
  </si>
  <si>
    <t>Table IV</t>
  </si>
  <si>
    <t>Total Allocation</t>
  </si>
  <si>
    <t>Table III</t>
  </si>
  <si>
    <t>Note :</t>
  </si>
  <si>
    <t>Deductions</t>
  </si>
  <si>
    <t>Total Gross Amount</t>
  </si>
  <si>
    <t>Federal Ministry of Finance, Abuja</t>
  </si>
  <si>
    <t>13% Share of Derivation (Net)</t>
  </si>
  <si>
    <t>Payment for Fertilizer, State Water Supply Project, State Agricultural Project and National Fadama Project</t>
  </si>
  <si>
    <t>Exchange Gain Difference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</si>
  <si>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</si>
  <si>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</si>
  <si>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</si>
  <si>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</si>
  <si>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</si>
  <si>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</si>
  <si>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</si>
  <si>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</si>
  <si>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</si>
  <si>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</si>
  <si>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</si>
  <si>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</si>
  <si>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</si>
  <si>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</si>
  <si>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</si>
  <si>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</si>
  <si>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</si>
  <si>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</si>
  <si>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</si>
  <si>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</si>
  <si>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</si>
  <si>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</si>
  <si>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</si>
  <si>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</si>
  <si>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</si>
  <si>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</si>
  <si>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</si>
  <si>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</si>
  <si>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</si>
  <si>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</si>
  <si>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</si>
  <si>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</si>
  <si>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</si>
  <si>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</si>
  <si>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</si>
  <si>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</si>
  <si>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</si>
  <si>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</si>
  <si>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</si>
  <si>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</si>
  <si>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</si>
  <si>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</si>
  <si>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</si>
  <si>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</si>
  <si>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</si>
  <si>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</si>
  <si>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</si>
  <si>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</si>
  <si>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</si>
  <si>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</si>
  <si>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</si>
  <si>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</si>
  <si>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</si>
  <si>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</si>
  <si>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</si>
  <si>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</si>
  <si>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</si>
  <si>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</si>
  <si>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</si>
  <si>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</si>
  <si>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</si>
  <si>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</si>
  <si>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</si>
  <si>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</si>
  <si>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</si>
  <si>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</si>
  <si>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</si>
  <si>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</si>
  <si>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</si>
  <si>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</si>
  <si>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</si>
  <si>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</si>
  <si>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</si>
  <si>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</si>
  <si>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</si>
  <si>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</si>
  <si>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</si>
  <si>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</si>
  <si>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</si>
  <si>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</si>
  <si>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</si>
  <si>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</si>
  <si>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</si>
  <si>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</si>
  <si>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</si>
  <si>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</si>
  <si>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</si>
  <si>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</si>
  <si>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</si>
  <si>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</si>
  <si>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</si>
  <si>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</si>
  <si>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</si>
  <si>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</si>
  <si>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</si>
  <si>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</si>
  <si>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</si>
  <si>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</si>
  <si>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</si>
  <si>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</si>
  <si>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</si>
  <si>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</si>
  <si>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</si>
  <si>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</si>
  <si>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</si>
  <si>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</si>
  <si>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</si>
  <si>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</si>
  <si>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</si>
  <si>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</si>
  <si>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</si>
  <si>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</si>
  <si>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</si>
  <si>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</si>
  <si>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</si>
  <si>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</si>
  <si>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</si>
  <si>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</si>
  <si>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</si>
  <si>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</si>
  <si>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</si>
  <si>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</si>
  <si>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</si>
  <si>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</si>
  <si>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</si>
  <si>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</si>
  <si>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</si>
  <si>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</si>
  <si>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</si>
  <si>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</si>
  <si>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</si>
  <si>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</si>
  <si>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</si>
  <si>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</si>
  <si>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</si>
  <si>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</si>
  <si>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</si>
  <si>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</si>
  <si>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</si>
  <si>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</si>
  <si>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</si>
  <si>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</si>
  <si>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</si>
  <si>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</si>
  <si>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</si>
  <si>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</si>
  <si>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</si>
  <si>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</si>
  <si>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</si>
  <si>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</si>
  <si>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</si>
  <si>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</si>
  <si>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</si>
  <si>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</si>
  <si>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</si>
  <si>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</si>
  <si>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</si>
  <si>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</si>
  <si>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</si>
  <si>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</si>
  <si>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</si>
  <si>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</si>
  <si>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</si>
  <si>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</si>
  <si>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</si>
  <si>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</si>
  <si>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</si>
  <si>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</si>
  <si>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</si>
  <si>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</si>
  <si>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</si>
  <si>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</si>
  <si>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</si>
  <si>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</si>
  <si>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</si>
  <si>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</si>
  <si>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</si>
  <si>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</si>
  <si>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</si>
  <si>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</si>
  <si>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</si>
  <si>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</si>
  <si>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</si>
  <si>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</si>
  <si>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</si>
  <si>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</si>
  <si>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</si>
  <si>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</si>
  <si>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</si>
  <si>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</si>
  <si>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</si>
  <si>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</si>
  <si>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</si>
  <si>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</si>
  <si>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</si>
  <si>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</si>
  <si>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</si>
  <si>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</si>
  <si>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</si>
  <si>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</si>
  <si>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</si>
  <si>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</si>
  <si>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</si>
  <si>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</si>
  <si>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</si>
  <si>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</si>
  <si>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</si>
  <si>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</si>
  <si>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</si>
  <si>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</si>
  <si>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</si>
  <si>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</si>
  <si>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</si>
  <si>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</si>
  <si>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</si>
  <si>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</si>
  <si>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</si>
  <si>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</si>
  <si>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</si>
  <si>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</si>
  <si>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</si>
  <si>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</si>
  <si>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</si>
  <si>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</si>
  <si>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</si>
  <si>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</si>
  <si>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</si>
  <si>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</si>
  <si>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</si>
  <si>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</si>
  <si>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</si>
  <si>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</si>
  <si>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</si>
  <si>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</si>
  <si>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</si>
  <si>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</si>
  <si>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</si>
  <si>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</si>
  <si>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</si>
  <si>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</si>
  <si>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</si>
  <si>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</si>
  <si>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</si>
  <si>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</si>
  <si>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</si>
  <si>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</si>
  <si>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</si>
  <si>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</si>
  <si>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</si>
  <si>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</si>
  <si>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</si>
  <si>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</si>
  <si>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</si>
  <si>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</si>
  <si>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</si>
  <si>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</si>
  <si>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</si>
  <si>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</si>
  <si>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</si>
  <si>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</si>
  <si>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</si>
  <si>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</si>
  <si>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</si>
  <si>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</si>
  <si>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</si>
  <si>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</si>
  <si>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</si>
  <si>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</si>
  <si>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</si>
  <si>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</si>
  <si>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</si>
  <si>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</si>
  <si>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</si>
  <si>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</si>
  <si>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</si>
  <si>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</si>
  <si>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</si>
  <si>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</si>
  <si>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</si>
  <si>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</si>
  <si>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</si>
  <si>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</si>
  <si>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</si>
  <si>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</si>
  <si>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</si>
  <si>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</si>
  <si>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</si>
  <si>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</si>
  <si>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</si>
  <si>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</si>
  <si>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</si>
  <si>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</si>
  <si>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</si>
  <si>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</si>
  <si>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</si>
  <si>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</si>
  <si>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</si>
  <si>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</si>
  <si>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</si>
  <si>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</si>
  <si>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</si>
  <si>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</si>
  <si>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</si>
  <si>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</si>
  <si>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</si>
  <si>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</si>
  <si>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</si>
  <si>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</si>
  <si>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</si>
  <si>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</si>
  <si>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</si>
  <si>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</si>
  <si>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</si>
  <si>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</si>
  <si>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</si>
  <si>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</si>
  <si>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</si>
  <si>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</si>
  <si>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</si>
  <si>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</si>
  <si>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</si>
  <si>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</si>
  <si>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</si>
  <si>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</si>
  <si>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</si>
  <si>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</si>
  <si>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</si>
  <si>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</si>
  <si>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</si>
  <si>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</si>
  <si>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</si>
  <si>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</si>
  <si>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</si>
  <si>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</si>
  <si>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</si>
  <si>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</si>
  <si>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</si>
  <si>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</si>
  <si>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</si>
  <si>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</si>
  <si>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</si>
  <si>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</si>
  <si>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</si>
  <si>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</si>
  <si>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</si>
  <si>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</si>
  <si>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</si>
  <si>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</si>
  <si>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</si>
  <si>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</si>
  <si>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</si>
  <si>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</si>
  <si>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</si>
  <si>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</si>
  <si>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</si>
  <si>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</si>
  <si>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</si>
  <si>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</si>
  <si>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</si>
  <si>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</si>
  <si>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</si>
  <si>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</si>
  <si>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</si>
  <si>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</si>
  <si>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</si>
  <si>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</si>
  <si>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</si>
  <si>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</si>
  <si>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</si>
  <si>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</si>
  <si>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</si>
  <si>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</si>
  <si>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</si>
  <si>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</si>
  <si>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</si>
  <si>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</si>
  <si>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</si>
  <si>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</si>
  <si>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</si>
  <si>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</si>
  <si>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</si>
  <si>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</si>
  <si>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</si>
  <si>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</si>
  <si>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</si>
  <si>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</si>
  <si>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</si>
  <si>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</si>
  <si>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</si>
  <si>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</si>
  <si>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</si>
  <si>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</si>
  <si>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</si>
  <si>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</si>
  <si>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</si>
  <si>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</si>
  <si>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</si>
  <si>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</si>
  <si>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</si>
  <si>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</si>
  <si>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</si>
  <si>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</si>
  <si>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</si>
  <si>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</si>
  <si>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</si>
  <si>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</si>
  <si>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</si>
  <si>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</si>
  <si>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</si>
  <si>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</si>
  <si>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</si>
  <si>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</si>
  <si>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</si>
  <si>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</si>
  <si>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</si>
  <si>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</si>
  <si>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</si>
  <si>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</si>
  <si>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</si>
  <si>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</si>
  <si>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</si>
  <si>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</si>
  <si>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</si>
  <si>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</si>
  <si>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</si>
  <si>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</si>
  <si>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</si>
  <si>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</si>
  <si>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</si>
  <si>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</si>
  <si>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</si>
  <si>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</si>
  <si>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</si>
  <si>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</si>
  <si>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</si>
  <si>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</si>
  <si>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</si>
  <si>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</si>
  <si>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</si>
  <si>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</si>
  <si>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</si>
  <si>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</si>
  <si>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</si>
  <si>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</si>
  <si>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</si>
  <si>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</si>
  <si>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</si>
  <si>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</si>
  <si>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</si>
  <si>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</si>
  <si>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</si>
  <si>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</si>
  <si>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</si>
  <si>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</si>
  <si>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</si>
  <si>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</si>
  <si>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</si>
  <si>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</si>
  <si>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</si>
  <si>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</si>
  <si>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</si>
  <si>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</si>
  <si>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</si>
  <si>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</si>
  <si>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</si>
  <si>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</si>
  <si>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</si>
  <si>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</si>
  <si>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</si>
  <si>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</si>
  <si>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</si>
  <si>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</si>
  <si>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</si>
  <si>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</si>
  <si>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</si>
  <si>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</si>
  <si>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</si>
  <si>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</si>
  <si>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</si>
  <si>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</si>
  <si>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</si>
  <si>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</si>
  <si>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</si>
  <si>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</si>
  <si>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</si>
  <si>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</si>
  <si>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</si>
  <si>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</si>
  <si>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</si>
  <si>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</si>
  <si>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</si>
  <si>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</si>
  <si>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</si>
  <si>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</si>
  <si>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</si>
  <si>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</si>
  <si>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</si>
  <si>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</si>
  <si>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</si>
  <si>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</si>
  <si>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</si>
  <si>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</si>
  <si>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</si>
  <si>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</si>
  <si>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</si>
  <si>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</si>
  <si>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</si>
  <si>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</si>
  <si>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</si>
  <si>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</si>
  <si>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</si>
  <si>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</si>
  <si>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</si>
  <si>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</si>
  <si>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</si>
  <si>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</si>
  <si>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</si>
  <si>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</si>
  <si>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</si>
  <si>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</si>
  <si>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</si>
  <si>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</si>
  <si>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</si>
  <si>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</si>
  <si>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</si>
  <si>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</si>
  <si>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</si>
  <si>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</si>
  <si>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</si>
  <si>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</si>
  <si>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</si>
  <si>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</si>
  <si>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</si>
  <si>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</si>
  <si>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</si>
  <si>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</si>
  <si>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</si>
  <si>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</si>
  <si>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</si>
  <si>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</si>
  <si>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</si>
  <si>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</si>
  <si>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</si>
  <si>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</si>
  <si>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</si>
  <si>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</si>
  <si>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</si>
  <si>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</si>
  <si>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</si>
  <si>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</si>
  <si>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</si>
  <si>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</si>
  <si>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</si>
  <si>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</si>
  <si>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</si>
  <si>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</si>
  <si>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</si>
  <si>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</si>
  <si>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</si>
  <si>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</si>
  <si>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</si>
  <si>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</si>
  <si>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</si>
  <si>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</si>
  <si>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</si>
  <si>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</si>
  <si>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</si>
  <si>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</si>
  <si>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</si>
  <si>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</si>
  <si>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</si>
  <si>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</si>
  <si>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</si>
  <si>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</si>
  <si>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</si>
  <si>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</si>
  <si>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</si>
  <si>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</si>
  <si>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</si>
  <si>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</si>
  <si>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</si>
  <si>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</si>
  <si>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</si>
  <si>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</si>
  <si>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</si>
  <si>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</si>
  <si>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</si>
  <si>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</si>
  <si>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</si>
  <si>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</si>
  <si>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</si>
  <si>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</si>
  <si>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</si>
  <si>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</si>
  <si>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</si>
  <si>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</si>
  <si>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</si>
  <si>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</si>
  <si>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</si>
  <si>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</si>
  <si>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</si>
  <si>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</si>
  <si>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</si>
  <si>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</si>
  <si>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</si>
  <si>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</si>
  <si>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</si>
  <si>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</si>
  <si>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</si>
  <si>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</si>
  <si>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</si>
  <si>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</si>
  <si>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</si>
  <si>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</si>
  <si>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</si>
  <si>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</si>
  <si>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</si>
  <si>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</si>
  <si>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</si>
  <si>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</si>
  <si>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</si>
  <si>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</si>
  <si>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</si>
  <si>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</si>
  <si>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</si>
  <si>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</si>
  <si>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</si>
  <si>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</si>
  <si>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</si>
  <si>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</si>
  <si>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</si>
  <si>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</si>
  <si>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</si>
  <si>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</si>
  <si>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</si>
  <si>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</si>
  <si>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</si>
  <si>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</si>
  <si>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</si>
  <si>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</si>
  <si>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</si>
  <si>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</si>
  <si>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</si>
  <si>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</si>
  <si>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</si>
  <si>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</si>
  <si>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</si>
  <si>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</si>
  <si>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</si>
  <si>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</si>
  <si>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</si>
  <si>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</si>
  <si>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</si>
  <si>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</si>
  <si>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</si>
  <si>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</si>
  <si>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</si>
  <si>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</si>
  <si>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</si>
  <si>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</si>
  <si>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</si>
  <si>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</si>
  <si>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</si>
  <si>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</si>
  <si>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</si>
  <si>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</si>
  <si>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</si>
  <si>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</si>
  <si>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</si>
  <si>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</si>
  <si>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</si>
  <si>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</si>
  <si>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</si>
  <si>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</si>
  <si>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</si>
  <si>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</si>
  <si>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</si>
  <si>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</si>
  <si>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</si>
  <si>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</si>
  <si>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</si>
  <si>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</si>
  <si>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</si>
  <si>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</si>
  <si>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</si>
  <si>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</si>
  <si>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</si>
  <si>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</si>
  <si>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</si>
  <si>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</si>
  <si>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</si>
  <si>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</si>
  <si>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</si>
  <si>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</si>
  <si>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</si>
  <si>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</si>
  <si>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</si>
  <si>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</si>
  <si>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</si>
  <si>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</si>
  <si>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</si>
  <si>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</si>
  <si>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</si>
  <si>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</si>
  <si>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</si>
  <si>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</si>
  <si>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</si>
  <si>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</si>
  <si>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</si>
  <si>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</si>
  <si>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</si>
  <si>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</si>
  <si>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</si>
  <si>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</si>
  <si>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</si>
  <si>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</si>
  <si>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</si>
  <si>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</si>
  <si>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</si>
  <si>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</si>
  <si>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</si>
  <si>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</si>
  <si>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</si>
  <si>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</si>
  <si>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</si>
  <si>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</si>
  <si>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</si>
  <si>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</si>
  <si>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</si>
  <si>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</si>
  <si>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</si>
  <si>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</si>
  <si>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</si>
  <si>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</si>
  <si>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</si>
  <si>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</si>
  <si>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</si>
  <si>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</si>
  <si>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</si>
  <si>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</si>
  <si>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</si>
  <si>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</si>
  <si>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</si>
  <si>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</si>
  <si>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</si>
  <si>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</si>
  <si>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</si>
  <si>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</si>
  <si>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</si>
  <si>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</si>
  <si>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</si>
  <si>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</si>
  <si>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</si>
  <si>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</si>
  <si>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</si>
  <si>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</si>
  <si>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</si>
  <si>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</si>
  <si>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</si>
  <si>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</si>
  <si>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</si>
  <si>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</si>
  <si>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</si>
  <si>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</si>
  <si>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</si>
  <si>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</si>
  <si>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</si>
  <si>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</si>
  <si>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</si>
  <si>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</si>
  <si>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</si>
  <si>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</si>
  <si>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</si>
  <si>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</si>
  <si>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</si>
  <si>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</si>
  <si>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</si>
  <si>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</si>
  <si>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</si>
  <si>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</si>
  <si>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</si>
  <si>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</si>
  <si>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</si>
  <si>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</si>
  <si>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</si>
  <si>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</si>
  <si>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</si>
  <si>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</si>
  <si>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</si>
  <si>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</si>
  <si>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</si>
  <si>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</si>
  <si>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</si>
  <si>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</si>
  <si>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</si>
  <si>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</si>
  <si>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</si>
  <si>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</si>
  <si>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</si>
  <si>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</si>
  <si>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</si>
  <si>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</si>
  <si>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</si>
  <si>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</si>
  <si>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</si>
  <si>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</si>
  <si>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</si>
  <si>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</si>
  <si>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</si>
  <si>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</si>
  <si>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</si>
  <si>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</si>
  <si>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</si>
  <si>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</si>
  <si>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</si>
  <si>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</si>
  <si>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</si>
  <si>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</si>
  <si>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</si>
  <si>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</si>
  <si>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</si>
  <si>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</si>
  <si>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</si>
  <si>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</si>
  <si>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</si>
  <si>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</si>
  <si>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</si>
  <si>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</si>
  <si>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</si>
  <si>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</si>
  <si>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</si>
  <si>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</si>
  <si>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</si>
  <si>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</si>
  <si>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</si>
  <si>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</si>
  <si>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</si>
  <si>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</si>
  <si>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</si>
  <si>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</si>
  <si>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</si>
  <si>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</si>
  <si>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</si>
  <si>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</si>
  <si>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</si>
  <si>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</si>
  <si>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</si>
  <si>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</si>
  <si>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</si>
  <si>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</si>
  <si>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</si>
  <si>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</si>
  <si>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</si>
  <si>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</si>
  <si>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Distribution  of Exchange Gain</t>
  </si>
  <si>
    <t>Total (States)</t>
  </si>
  <si>
    <t>Deduction</t>
  </si>
  <si>
    <t>Statutory</t>
  </si>
  <si>
    <t>VAT</t>
  </si>
  <si>
    <t>Total</t>
  </si>
  <si>
    <t>FGN (see Table II)</t>
  </si>
  <si>
    <t>State (see Table III)</t>
  </si>
  <si>
    <t>LGCs (see Table IV)</t>
  </si>
  <si>
    <t>13% Derivation Fund</t>
  </si>
  <si>
    <t>Cost of Collection - NCS</t>
  </si>
  <si>
    <t>Check!!</t>
  </si>
  <si>
    <t>4= 2-3</t>
  </si>
  <si>
    <t>Less Deductions</t>
  </si>
  <si>
    <t>FGN (CRF Account)</t>
  </si>
  <si>
    <t>Share of Derivation &amp; Ecology</t>
  </si>
  <si>
    <t>Stabilization</t>
  </si>
  <si>
    <t>Development of Natural Resources</t>
  </si>
  <si>
    <t>FCT-Abuja</t>
  </si>
  <si>
    <t>Sub-total</t>
  </si>
  <si>
    <t>CHECK</t>
  </si>
  <si>
    <t>……………………………………………………………</t>
  </si>
  <si>
    <t>Abuja. Nigeria.</t>
  </si>
  <si>
    <t>Cost of Collections - FIRS</t>
  </si>
  <si>
    <t>Cost of Collection - DPR</t>
  </si>
  <si>
    <t>₦</t>
  </si>
  <si>
    <t>Summary of Gross Revenue Allocation by Federation Account Allocation Committee for the Month of January, 2020 Shared in February, 2020</t>
  </si>
  <si>
    <r>
      <t xml:space="preserve">Source: </t>
    </r>
    <r>
      <rPr>
        <b/>
        <sz val="18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</si>
  <si>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</si>
  <si>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Refund FIRS</t>
  </si>
  <si>
    <t>Refund NCS</t>
  </si>
  <si>
    <t>Distribution of Excess Bank Charges Recovered</t>
  </si>
  <si>
    <t>Distribution of ₦16.298 Billion from Non Oil Revenue</t>
  </si>
  <si>
    <t>Allocation to NEDC</t>
  </si>
  <si>
    <t>Distribution of Revenue Allocation to FGN by Federation Account Allocation Committee for the Month of January, 2020 Shared in February, 2020</t>
  </si>
  <si>
    <t>9(4 + 5 +6+7+8)</t>
  </si>
  <si>
    <t>Zainab S. Ahmed</t>
  </si>
  <si>
    <t>Net VAT Allocation</t>
  </si>
  <si>
    <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</si>
  <si>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t>Distribution of Revenue Allocation to State Governments by Federation Account Allocation Committee for the month of January,2020 Shared in February, 2020</t>
  </si>
  <si>
    <t>Office of the Accountant-General of the Federation</t>
  </si>
  <si>
    <t>Federal Ministry of Finance, Budget &amp; National Planning, Abuja.</t>
  </si>
  <si>
    <t>Exchange Gain Allocation</t>
  </si>
  <si>
    <t>FCT, ABUJA</t>
  </si>
  <si>
    <t>Total LGCs</t>
  </si>
  <si>
    <t>SOURCE:Office of the Accountant-General of the Federation.</t>
  </si>
  <si>
    <t>Summary of Distribution of Revenue Allocation to Local Government Councils by Federation Account Allocation Committee for the month of January, 2020 Shared in February, 2020</t>
  </si>
  <si>
    <t>Distribution of Revenue Allocation to Local Government Councils by Federation Account Allocation Committee for the Month of January, 2020 Shared in February, 2020</t>
  </si>
  <si>
    <t>Federal Ministry of Finance, Budget &amp; National Planning, Abuja</t>
  </si>
  <si>
    <t>Hon. Minister of Finance, Budget &amp; National Planning</t>
  </si>
  <si>
    <r>
      <t xml:space="preserve">*   Other Deductions cover; </t>
    </r>
    <r>
      <rPr>
        <b/>
        <sz val="10"/>
        <rFont val="Times New Roman"/>
        <family val="1"/>
      </rPr>
      <t>National Water Rehabilitation Projects, National Agricultural Technology Support Programme, Salary Bailout,</t>
    </r>
  </si>
  <si>
    <t>16=(14-15)</t>
  </si>
  <si>
    <t>17=6+11+12+13+14</t>
  </si>
  <si>
    <t>18=10+11+12+13+16</t>
  </si>
  <si>
    <t>10(4+5+6+7+8+9)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</si>
</sst>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\N#,##0.00;&quot;-N&quot;#,##0.00"/>
    <numFmt numFmtId="167" formatCode="_(* #,##0_);_(* \(#,##0\);_(* &quot;-&quot;??_);_(@_)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u/>
      <sz val="20"/>
      <name val="Arial"/>
      <family val="2"/>
    </font>
    <font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2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u/>
      <sz val="13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6"/>
      <name val="Times New Roman"/>
      <family val="1"/>
    </font>
    <font>
      <sz val="14"/>
      <color indexed="8"/>
      <name val="Calibri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i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0" fontId="8" fillId="0" borderId="0"/>
  </cellStyleXfs>
  <cellXfs count="166">
    <xf numFmtId="0" fontId="0" fillId="0" borderId="0" xfId="0"/>
    <xf numFmtId="0" fontId="0" fillId="0" borderId="2" xfId="0" applyBorder="1"/>
    <xf numFmtId="0" fontId="2" fillId="0" borderId="2" xfId="0" applyFont="1" applyBorder="1" applyAlignment="1">
      <alignment horizontal="center" wrapText="1"/>
    </xf>
    <xf numFmtId="0" fontId="2" fillId="0" borderId="2" xfId="0" quotePrefix="1" applyFont="1" applyBorder="1" applyAlignment="1">
      <alignment horizontal="center"/>
    </xf>
    <xf numFmtId="165" fontId="0" fillId="0" borderId="2" xfId="1" applyFont="1" applyBorder="1"/>
    <xf numFmtId="165" fontId="0" fillId="0" borderId="2" xfId="0" applyNumberFormat="1" applyBorder="1"/>
    <xf numFmtId="165" fontId="2" fillId="0" borderId="5" xfId="1" applyFont="1" applyBorder="1"/>
    <xf numFmtId="0" fontId="0" fillId="2" borderId="0" xfId="0" applyFill="1"/>
    <xf numFmtId="1" fontId="0" fillId="0" borderId="2" xfId="0" applyNumberFormat="1" applyBorder="1"/>
    <xf numFmtId="0" fontId="2" fillId="0" borderId="2" xfId="0" applyFont="1" applyBorder="1"/>
    <xf numFmtId="165" fontId="2" fillId="0" borderId="2" xfId="1" applyFont="1" applyBorder="1"/>
    <xf numFmtId="0" fontId="0" fillId="0" borderId="4" xfId="0" applyBorder="1"/>
    <xf numFmtId="0" fontId="0" fillId="0" borderId="7" xfId="0" applyBorder="1"/>
    <xf numFmtId="0" fontId="0" fillId="0" borderId="0" xfId="0" applyFill="1"/>
    <xf numFmtId="0" fontId="0" fillId="0" borderId="2" xfId="0" applyFill="1" applyBorder="1"/>
    <xf numFmtId="165" fontId="2" fillId="0" borderId="4" xfId="1" applyFont="1" applyBorder="1"/>
    <xf numFmtId="0" fontId="7" fillId="0" borderId="0" xfId="0" applyFont="1"/>
    <xf numFmtId="0" fontId="2" fillId="0" borderId="7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165" fontId="0" fillId="0" borderId="0" xfId="0" applyNumberFormat="1"/>
    <xf numFmtId="43" fontId="0" fillId="0" borderId="0" xfId="0" applyNumberFormat="1"/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5" fillId="3" borderId="0" xfId="0" applyNumberFormat="1" applyFont="1" applyFill="1" applyAlignment="1"/>
    <xf numFmtId="2" fontId="0" fillId="0" borderId="0" xfId="0" applyNumberFormat="1"/>
    <xf numFmtId="0" fontId="5" fillId="0" borderId="0" xfId="0" applyFont="1" applyAlignment="1"/>
    <xf numFmtId="0" fontId="0" fillId="0" borderId="0" xfId="0" applyAlignment="1"/>
    <xf numFmtId="0" fontId="11" fillId="0" borderId="0" xfId="0" applyFont="1" applyBorder="1" applyAlignment="1"/>
    <xf numFmtId="165" fontId="12" fillId="0" borderId="2" xfId="1" applyFont="1" applyFill="1" applyBorder="1" applyAlignment="1">
      <alignment horizontal="right" wrapText="1"/>
    </xf>
    <xf numFmtId="165" fontId="13" fillId="0" borderId="2" xfId="1" applyFont="1" applyFill="1" applyBorder="1" applyAlignment="1">
      <alignment horizontal="right" wrapText="1"/>
    </xf>
    <xf numFmtId="165" fontId="14" fillId="0" borderId="2" xfId="1" applyFont="1" applyFill="1" applyBorder="1" applyAlignment="1"/>
    <xf numFmtId="165" fontId="16" fillId="0" borderId="2" xfId="1" applyFont="1" applyFill="1" applyBorder="1" applyAlignment="1">
      <alignment horizontal="right" wrapText="1"/>
    </xf>
    <xf numFmtId="0" fontId="4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right"/>
    </xf>
    <xf numFmtId="0" fontId="19" fillId="0" borderId="0" xfId="0" applyFont="1" applyAlignment="1"/>
    <xf numFmtId="0" fontId="22" fillId="0" borderId="0" xfId="0" applyFont="1" applyAlignment="1"/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/>
    <xf numFmtId="0" fontId="20" fillId="0" borderId="11" xfId="0" applyFont="1" applyBorder="1" applyAlignment="1"/>
    <xf numFmtId="0" fontId="20" fillId="0" borderId="11" xfId="0" applyFont="1" applyBorder="1" applyAlignment="1">
      <alignment vertical="center"/>
    </xf>
    <xf numFmtId="0" fontId="19" fillId="0" borderId="0" xfId="0" applyFont="1" applyBorder="1"/>
    <xf numFmtId="0" fontId="20" fillId="0" borderId="4" xfId="0" applyFont="1" applyBorder="1" applyAlignment="1">
      <alignment vertical="center"/>
    </xf>
    <xf numFmtId="0" fontId="20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 wrapText="1"/>
    </xf>
    <xf numFmtId="0" fontId="20" fillId="0" borderId="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6" xfId="0" quotePrefix="1" applyFont="1" applyBorder="1" applyAlignment="1">
      <alignment horizontal="center"/>
    </xf>
    <xf numFmtId="0" fontId="20" fillId="0" borderId="2" xfId="0" quotePrefix="1" applyFont="1" applyBorder="1" applyAlignment="1">
      <alignment horizontal="center"/>
    </xf>
    <xf numFmtId="0" fontId="20" fillId="0" borderId="0" xfId="0" quotePrefix="1" applyFont="1" applyBorder="1" applyAlignment="1">
      <alignment horizontal="center"/>
    </xf>
    <xf numFmtId="0" fontId="23" fillId="0" borderId="2" xfId="0" applyFont="1" applyBorder="1"/>
    <xf numFmtId="165" fontId="20" fillId="0" borderId="0" xfId="1" applyFont="1" applyBorder="1" applyAlignment="1"/>
    <xf numFmtId="165" fontId="20" fillId="0" borderId="0" xfId="1" applyFont="1" applyBorder="1" applyAlignment="1">
      <alignment horizontal="center"/>
    </xf>
    <xf numFmtId="0" fontId="23" fillId="0" borderId="2" xfId="0" applyFont="1" applyBorder="1" applyAlignment="1">
      <alignment wrapText="1"/>
    </xf>
    <xf numFmtId="0" fontId="24" fillId="0" borderId="0" xfId="0" applyFont="1"/>
    <xf numFmtId="43" fontId="24" fillId="0" borderId="0" xfId="0" applyNumberFormat="1" applyFont="1" applyAlignment="1">
      <alignment horizontal="right"/>
    </xf>
    <xf numFmtId="166" fontId="10" fillId="0" borderId="13" xfId="3" applyNumberFormat="1" applyFont="1" applyFill="1" applyBorder="1" applyAlignment="1">
      <alignment horizontal="right" wrapText="1"/>
    </xf>
    <xf numFmtId="165" fontId="20" fillId="0" borderId="0" xfId="1" applyFont="1" applyAlignment="1">
      <alignment horizontal="center"/>
    </xf>
    <xf numFmtId="43" fontId="20" fillId="0" borderId="0" xfId="0" applyNumberFormat="1" applyFont="1" applyAlignment="1">
      <alignment horizontal="right"/>
    </xf>
    <xf numFmtId="0" fontId="25" fillId="0" borderId="2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2" xfId="0" applyFont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0" fontId="19" fillId="0" borderId="2" xfId="0" applyFont="1" applyBorder="1"/>
    <xf numFmtId="0" fontId="23" fillId="0" borderId="6" xfId="0" quotePrefix="1" applyFont="1" applyBorder="1" applyAlignment="1">
      <alignment horizontal="center"/>
    </xf>
    <xf numFmtId="0" fontId="25" fillId="0" borderId="0" xfId="0" quotePrefix="1" applyFont="1" applyBorder="1" applyAlignment="1">
      <alignment horizontal="center"/>
    </xf>
    <xf numFmtId="165" fontId="19" fillId="0" borderId="0" xfId="0" applyNumberFormat="1" applyFont="1" applyBorder="1"/>
    <xf numFmtId="165" fontId="23" fillId="0" borderId="0" xfId="1" applyFont="1" applyBorder="1"/>
    <xf numFmtId="165" fontId="19" fillId="0" borderId="0" xfId="0" applyNumberFormat="1" applyFont="1"/>
    <xf numFmtId="165" fontId="19" fillId="0" borderId="0" xfId="0" applyNumberFormat="1" applyFont="1" applyFill="1"/>
    <xf numFmtId="0" fontId="19" fillId="0" borderId="0" xfId="0" applyFont="1" applyFill="1"/>
    <xf numFmtId="0" fontId="19" fillId="0" borderId="0" xfId="0" applyFont="1" applyAlignment="1">
      <alignment horizontal="right"/>
    </xf>
    <xf numFmtId="43" fontId="19" fillId="0" borderId="0" xfId="0" applyNumberFormat="1" applyFont="1" applyBorder="1"/>
    <xf numFmtId="0" fontId="27" fillId="0" borderId="0" xfId="0" applyFont="1" applyFill="1" applyBorder="1"/>
    <xf numFmtId="43" fontId="19" fillId="0" borderId="0" xfId="0" applyNumberFormat="1" applyFont="1"/>
    <xf numFmtId="0" fontId="25" fillId="0" borderId="0" xfId="0" applyFont="1"/>
    <xf numFmtId="165" fontId="12" fillId="0" borderId="1" xfId="1" applyFont="1" applyFill="1" applyBorder="1" applyAlignment="1">
      <alignment horizontal="right" wrapText="1"/>
    </xf>
    <xf numFmtId="165" fontId="32" fillId="0" borderId="14" xfId="1" applyFont="1" applyFill="1" applyBorder="1" applyAlignment="1">
      <alignment horizontal="right" wrapText="1"/>
    </xf>
    <xf numFmtId="165" fontId="32" fillId="0" borderId="2" xfId="1" applyFont="1" applyFill="1" applyBorder="1" applyAlignment="1">
      <alignment horizontal="right" wrapText="1"/>
    </xf>
    <xf numFmtId="0" fontId="20" fillId="0" borderId="2" xfId="0" applyFont="1" applyBorder="1" applyAlignment="1">
      <alignment horizontal="center" wrapText="1"/>
    </xf>
    <xf numFmtId="0" fontId="24" fillId="0" borderId="2" xfId="0" applyFont="1" applyBorder="1"/>
    <xf numFmtId="0" fontId="24" fillId="0" borderId="2" xfId="0" applyFont="1" applyBorder="1" applyAlignment="1"/>
    <xf numFmtId="165" fontId="24" fillId="0" borderId="2" xfId="1" applyFont="1" applyBorder="1"/>
    <xf numFmtId="165" fontId="24" fillId="0" borderId="7" xfId="1" applyFont="1" applyBorder="1"/>
    <xf numFmtId="0" fontId="20" fillId="0" borderId="6" xfId="0" applyFont="1" applyBorder="1" applyAlignment="1"/>
    <xf numFmtId="165" fontId="20" fillId="0" borderId="15" xfId="1" applyFont="1" applyBorder="1"/>
    <xf numFmtId="165" fontId="20" fillId="0" borderId="12" xfId="1" applyFont="1" applyBorder="1"/>
    <xf numFmtId="164" fontId="24" fillId="0" borderId="2" xfId="1" applyNumberFormat="1" applyFont="1" applyBorder="1"/>
    <xf numFmtId="165" fontId="20" fillId="0" borderId="2" xfId="1" applyFont="1" applyBorder="1"/>
    <xf numFmtId="0" fontId="23" fillId="0" borderId="6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3" fillId="0" borderId="8" xfId="0" applyFont="1" applyFill="1" applyBorder="1" applyAlignment="1">
      <alignment horizontal="center" wrapText="1"/>
    </xf>
    <xf numFmtId="165" fontId="24" fillId="0" borderId="16" xfId="1" applyFont="1" applyBorder="1"/>
    <xf numFmtId="0" fontId="18" fillId="0" borderId="0" xfId="0" applyFont="1" applyAlignment="1">
      <alignment horizontal="center"/>
    </xf>
    <xf numFmtId="39" fontId="19" fillId="0" borderId="2" xfId="0" applyNumberFormat="1" applyFont="1" applyBorder="1"/>
    <xf numFmtId="37" fontId="19" fillId="0" borderId="2" xfId="0" applyNumberFormat="1" applyFont="1" applyBorder="1" applyAlignment="1">
      <alignment horizontal="center"/>
    </xf>
    <xf numFmtId="165" fontId="19" fillId="0" borderId="2" xfId="1" applyFont="1" applyBorder="1"/>
    <xf numFmtId="165" fontId="19" fillId="0" borderId="2" xfId="0" applyNumberFormat="1" applyFont="1" applyBorder="1"/>
    <xf numFmtId="40" fontId="19" fillId="0" borderId="2" xfId="0" applyNumberFormat="1" applyFont="1" applyBorder="1"/>
    <xf numFmtId="165" fontId="25" fillId="0" borderId="2" xfId="0" applyNumberFormat="1" applyFont="1" applyBorder="1"/>
    <xf numFmtId="165" fontId="25" fillId="0" borderId="3" xfId="0" applyNumberFormat="1" applyFont="1" applyBorder="1"/>
    <xf numFmtId="165" fontId="19" fillId="0" borderId="3" xfId="1" applyFont="1" applyBorder="1"/>
    <xf numFmtId="0" fontId="19" fillId="0" borderId="2" xfId="0" applyFont="1" applyBorder="1" applyAlignment="1">
      <alignment horizontal="center"/>
    </xf>
    <xf numFmtId="165" fontId="25" fillId="0" borderId="5" xfId="1" applyFont="1" applyBorder="1"/>
    <xf numFmtId="0" fontId="31" fillId="0" borderId="0" xfId="0" applyFont="1" applyFill="1" applyBorder="1"/>
    <xf numFmtId="167" fontId="37" fillId="0" borderId="2" xfId="1" applyNumberFormat="1" applyFont="1" applyBorder="1" applyAlignment="1">
      <alignment horizontal="left"/>
    </xf>
    <xf numFmtId="167" fontId="37" fillId="0" borderId="2" xfId="1" applyNumberFormat="1" applyFont="1" applyBorder="1" applyAlignment="1">
      <alignment horizontal="left" vertical="top"/>
    </xf>
    <xf numFmtId="165" fontId="37" fillId="0" borderId="2" xfId="1" applyFont="1" applyBorder="1" applyAlignment="1">
      <alignment horizontal="left" vertical="top"/>
    </xf>
    <xf numFmtId="165" fontId="37" fillId="0" borderId="2" xfId="1" applyFont="1" applyBorder="1" applyAlignment="1">
      <alignment horizontal="center"/>
    </xf>
    <xf numFmtId="165" fontId="38" fillId="0" borderId="2" xfId="1" applyFont="1" applyBorder="1"/>
    <xf numFmtId="165" fontId="38" fillId="0" borderId="2" xfId="1" applyFont="1" applyBorder="1" applyAlignment="1">
      <alignment wrapText="1"/>
    </xf>
    <xf numFmtId="165" fontId="38" fillId="0" borderId="2" xfId="1" applyFont="1" applyBorder="1" applyAlignment="1">
      <alignment horizontal="center" wrapText="1"/>
    </xf>
    <xf numFmtId="165" fontId="38" fillId="0" borderId="2" xfId="1" applyFont="1" applyBorder="1" applyAlignment="1">
      <alignment horizontal="center"/>
    </xf>
    <xf numFmtId="167" fontId="24" fillId="0" borderId="2" xfId="1" applyNumberFormat="1" applyFont="1" applyBorder="1" applyAlignment="1">
      <alignment horizontal="left"/>
    </xf>
    <xf numFmtId="167" fontId="24" fillId="0" borderId="2" xfId="1" applyNumberFormat="1" applyFont="1" applyBorder="1"/>
    <xf numFmtId="165" fontId="37" fillId="0" borderId="2" xfId="1" applyFont="1" applyBorder="1"/>
    <xf numFmtId="0" fontId="15" fillId="4" borderId="18" xfId="2" applyFont="1" applyFill="1" applyBorder="1" applyAlignment="1">
      <alignment horizontal="center" wrapText="1"/>
    </xf>
    <xf numFmtId="0" fontId="15" fillId="4" borderId="0" xfId="2" applyFont="1" applyFill="1" applyBorder="1" applyAlignment="1">
      <alignment horizontal="center" wrapText="1"/>
    </xf>
    <xf numFmtId="0" fontId="15" fillId="4" borderId="2" xfId="2" applyFont="1" applyFill="1" applyBorder="1" applyAlignment="1">
      <alignment horizontal="center" wrapText="1"/>
    </xf>
    <xf numFmtId="165" fontId="17" fillId="0" borderId="2" xfId="1" applyFont="1" applyFill="1" applyBorder="1" applyAlignment="1">
      <alignment horizontal="right" wrapText="1"/>
    </xf>
    <xf numFmtId="165" fontId="2" fillId="0" borderId="2" xfId="0" applyNumberFormat="1" applyFont="1" applyBorder="1"/>
    <xf numFmtId="0" fontId="18" fillId="0" borderId="0" xfId="0" applyFont="1" applyAlignment="1">
      <alignment horizontal="center"/>
    </xf>
    <xf numFmtId="165" fontId="16" fillId="0" borderId="2" xfId="1" applyFont="1" applyFill="1" applyBorder="1" applyAlignment="1">
      <alignment horizontal="left" wrapText="1"/>
    </xf>
    <xf numFmtId="0" fontId="23" fillId="0" borderId="2" xfId="0" quotePrefix="1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1" fillId="0" borderId="0" xfId="0" applyFont="1" applyBorder="1" applyAlignment="1">
      <alignment horizontal="left" wrapText="1"/>
    </xf>
    <xf numFmtId="0" fontId="21" fillId="0" borderId="0" xfId="0" applyFont="1" applyAlignment="1">
      <alignment horizontal="left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center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/>
    </xf>
    <xf numFmtId="0" fontId="34" fillId="0" borderId="4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3" fillId="0" borderId="6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39" fillId="0" borderId="0" xfId="0" applyFont="1" applyAlignment="1">
      <alignment horizontal="left" wrapText="1"/>
    </xf>
    <xf numFmtId="0" fontId="35" fillId="0" borderId="10" xfId="0" applyFont="1" applyBorder="1" applyAlignment="1">
      <alignment horizontal="center"/>
    </xf>
    <xf numFmtId="165" fontId="36" fillId="0" borderId="6" xfId="1" applyFont="1" applyBorder="1" applyAlignment="1">
      <alignment horizontal="center"/>
    </xf>
    <xf numFmtId="165" fontId="36" fillId="0" borderId="9" xfId="1" applyFont="1" applyBorder="1" applyAlignment="1">
      <alignment horizontal="center"/>
    </xf>
    <xf numFmtId="165" fontId="36" fillId="0" borderId="3" xfId="1" applyFont="1" applyBorder="1" applyAlignment="1">
      <alignment horizontal="center"/>
    </xf>
    <xf numFmtId="0" fontId="37" fillId="0" borderId="2" xfId="0" applyFont="1" applyBorder="1" applyAlignment="1">
      <alignment horizontal="center" wrapText="1"/>
    </xf>
    <xf numFmtId="167" fontId="24" fillId="0" borderId="2" xfId="1" applyNumberFormat="1" applyFont="1" applyBorder="1" applyAlignment="1">
      <alignment horizontal="center"/>
    </xf>
    <xf numFmtId="0" fontId="0" fillId="0" borderId="17" xfId="0" applyBorder="1" applyAlignment="1">
      <alignment horizontal="center"/>
    </xf>
  </cellXfs>
  <cellStyles count="4">
    <cellStyle name="Comma" xfId="1" builtinId="3"/>
    <cellStyle name="Normal" xfId="0" builtinId="0"/>
    <cellStyle name="Normal_FG_1" xfId="3" xr:uid="{00000000-0005-0000-0000-000002000000}"/>
    <cellStyle name="Normal_TOTALDATA_1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5" x14ac:dyDescent="0.25"/>
  <cols>
    <col min="2" max="2" width="23" bestFit="1" customWidth="1"/>
    <col min="6" max="6" width="24.54296875" customWidth="1"/>
  </cols>
  <sheetData>
    <row r="1" spans="1:8" ht="23.15" customHeight="1" x14ac:dyDescent="0.25">
      <c r="B1">
        <f ca="1">MONTH(NOW())</f>
        <v>3</v>
      </c>
      <c r="C1">
        <f ca="1">YEAR(NOW())</f>
        <v>2020</v>
      </c>
    </row>
    <row r="2" spans="1:8" ht="23.15" customHeight="1" x14ac:dyDescent="0.25"/>
    <row r="3" spans="1:8" ht="23.15" customHeight="1" x14ac:dyDescent="0.25">
      <c r="B3" t="s">
        <v>797</v>
      </c>
      <c r="F3" t="s">
        <v>798</v>
      </c>
    </row>
    <row r="4" spans="1:8" ht="23.15" customHeight="1" x14ac:dyDescent="0.25">
      <c r="B4" t="s">
        <v>794</v>
      </c>
      <c r="C4" t="s">
        <v>795</v>
      </c>
      <c r="D4" t="s">
        <v>796</v>
      </c>
      <c r="F4" t="s">
        <v>794</v>
      </c>
      <c r="G4" t="s">
        <v>795</v>
      </c>
      <c r="H4" t="s">
        <v>796</v>
      </c>
    </row>
    <row r="5" spans="1:8" ht="23.15" customHeight="1" x14ac:dyDescent="0.25">
      <c r="B5" s="22" t="e">
        <f>IF(G5=1,F5-1,F5)</f>
        <v>#REF!</v>
      </c>
      <c r="C5" s="22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5" customHeight="1" x14ac:dyDescent="0.5">
      <c r="B6" s="24" t="e">
        <f>LOOKUP(C5,A8:B19)</f>
        <v>#REF!</v>
      </c>
      <c r="F6" s="24" t="e">
        <f>IF(G5=1,LOOKUP(G5,E8:F19),LOOKUP(G5,A8:B19))</f>
        <v>#REF!</v>
      </c>
    </row>
    <row r="8" spans="1:8" x14ac:dyDescent="0.25">
      <c r="A8">
        <v>1</v>
      </c>
      <c r="B8" s="25" t="e">
        <f>D8&amp;"-"&amp;RIGHT(B$5,2)</f>
        <v>#REF!</v>
      </c>
      <c r="D8" s="23" t="s">
        <v>807</v>
      </c>
      <c r="E8">
        <v>1</v>
      </c>
      <c r="F8" s="25" t="e">
        <f>D8&amp;"-"&amp;RIGHT(F$5,2)</f>
        <v>#REF!</v>
      </c>
    </row>
    <row r="9" spans="1:8" x14ac:dyDescent="0.25">
      <c r="A9">
        <v>2</v>
      </c>
      <c r="B9" s="25" t="e">
        <f t="shared" ref="B9:B19" si="0">D9&amp;"-"&amp;RIGHT(B$5,2)</f>
        <v>#REF!</v>
      </c>
      <c r="D9" s="23" t="s">
        <v>808</v>
      </c>
      <c r="E9">
        <v>2</v>
      </c>
      <c r="F9" s="25" t="e">
        <f t="shared" ref="F9:F19" si="1">D9&amp;"-"&amp;RIGHT(F$5,2)</f>
        <v>#REF!</v>
      </c>
    </row>
    <row r="10" spans="1:8" x14ac:dyDescent="0.25">
      <c r="A10">
        <v>3</v>
      </c>
      <c r="B10" s="25" t="e">
        <f t="shared" si="0"/>
        <v>#REF!</v>
      </c>
      <c r="D10" s="23" t="s">
        <v>809</v>
      </c>
      <c r="E10">
        <v>3</v>
      </c>
      <c r="F10" s="25" t="e">
        <f t="shared" si="1"/>
        <v>#REF!</v>
      </c>
    </row>
    <row r="11" spans="1:8" x14ac:dyDescent="0.25">
      <c r="A11">
        <v>4</v>
      </c>
      <c r="B11" s="25" t="e">
        <f t="shared" si="0"/>
        <v>#REF!</v>
      </c>
      <c r="D11" s="23" t="s">
        <v>810</v>
      </c>
      <c r="E11">
        <v>4</v>
      </c>
      <c r="F11" s="25" t="e">
        <f t="shared" si="1"/>
        <v>#REF!</v>
      </c>
    </row>
    <row r="12" spans="1:8" x14ac:dyDescent="0.25">
      <c r="A12">
        <v>5</v>
      </c>
      <c r="B12" s="25" t="e">
        <f t="shared" si="0"/>
        <v>#REF!</v>
      </c>
      <c r="D12" s="23" t="s">
        <v>799</v>
      </c>
      <c r="E12">
        <v>5</v>
      </c>
      <c r="F12" s="25" t="e">
        <f t="shared" si="1"/>
        <v>#REF!</v>
      </c>
    </row>
    <row r="13" spans="1:8" x14ac:dyDescent="0.25">
      <c r="A13">
        <v>6</v>
      </c>
      <c r="B13" s="25" t="e">
        <f t="shared" si="0"/>
        <v>#REF!</v>
      </c>
      <c r="D13" s="23" t="s">
        <v>800</v>
      </c>
      <c r="E13">
        <v>6</v>
      </c>
      <c r="F13" s="25" t="e">
        <f t="shared" si="1"/>
        <v>#REF!</v>
      </c>
    </row>
    <row r="14" spans="1:8" x14ac:dyDescent="0.25">
      <c r="A14">
        <v>7</v>
      </c>
      <c r="B14" s="25" t="e">
        <f t="shared" si="0"/>
        <v>#REF!</v>
      </c>
      <c r="D14" s="23" t="s">
        <v>801</v>
      </c>
      <c r="E14">
        <v>7</v>
      </c>
      <c r="F14" s="25" t="e">
        <f t="shared" si="1"/>
        <v>#REF!</v>
      </c>
    </row>
    <row r="15" spans="1:8" x14ac:dyDescent="0.25">
      <c r="A15">
        <v>8</v>
      </c>
      <c r="B15" s="25" t="e">
        <f t="shared" si="0"/>
        <v>#REF!</v>
      </c>
      <c r="D15" s="23" t="s">
        <v>802</v>
      </c>
      <c r="E15">
        <v>8</v>
      </c>
      <c r="F15" s="25" t="e">
        <f t="shared" si="1"/>
        <v>#REF!</v>
      </c>
    </row>
    <row r="16" spans="1:8" x14ac:dyDescent="0.25">
      <c r="A16">
        <v>9</v>
      </c>
      <c r="B16" s="25" t="e">
        <f t="shared" si="0"/>
        <v>#REF!</v>
      </c>
      <c r="D16" s="23" t="s">
        <v>803</v>
      </c>
      <c r="E16">
        <v>9</v>
      </c>
      <c r="F16" s="25" t="e">
        <f t="shared" si="1"/>
        <v>#REF!</v>
      </c>
    </row>
    <row r="17" spans="1:6" x14ac:dyDescent="0.25">
      <c r="A17">
        <v>10</v>
      </c>
      <c r="B17" s="25" t="e">
        <f t="shared" si="0"/>
        <v>#REF!</v>
      </c>
      <c r="D17" s="23" t="s">
        <v>804</v>
      </c>
      <c r="E17">
        <v>10</v>
      </c>
      <c r="F17" s="25" t="e">
        <f t="shared" si="1"/>
        <v>#REF!</v>
      </c>
    </row>
    <row r="18" spans="1:6" x14ac:dyDescent="0.25">
      <c r="A18">
        <v>11</v>
      </c>
      <c r="B18" s="25" t="e">
        <f t="shared" si="0"/>
        <v>#REF!</v>
      </c>
      <c r="D18" s="23" t="s">
        <v>805</v>
      </c>
      <c r="E18">
        <v>11</v>
      </c>
      <c r="F18" s="25" t="e">
        <f t="shared" si="1"/>
        <v>#REF!</v>
      </c>
    </row>
    <row r="19" spans="1:6" x14ac:dyDescent="0.25">
      <c r="A19">
        <v>12</v>
      </c>
      <c r="B19" s="25" t="e">
        <f t="shared" si="0"/>
        <v>#REF!</v>
      </c>
      <c r="D19" s="23" t="s">
        <v>806</v>
      </c>
      <c r="E19">
        <v>12</v>
      </c>
      <c r="F19" s="25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0"/>
  <sheetViews>
    <sheetView topLeftCell="E19" zoomScale="98" zoomScaleNormal="98" workbookViewId="0">
      <selection activeCell="J22" sqref="J22"/>
    </sheetView>
  </sheetViews>
  <sheetFormatPr defaultRowHeight="12.5" x14ac:dyDescent="0.25"/>
  <cols>
    <col min="1" max="1" width="6.26953125" customWidth="1"/>
    <col min="2" max="2" width="40.81640625" customWidth="1"/>
    <col min="3" max="3" width="28.26953125" customWidth="1"/>
    <col min="4" max="7" width="27.54296875" customWidth="1"/>
    <col min="8" max="8" width="28.453125" bestFit="1" customWidth="1"/>
    <col min="9" max="9" width="26" customWidth="1"/>
    <col min="10" max="10" width="28.81640625" customWidth="1"/>
    <col min="11" max="11" width="25.26953125" customWidth="1"/>
    <col min="12" max="12" width="23.453125" bestFit="1" customWidth="1"/>
    <col min="14" max="15" width="9.1796875" hidden="1" customWidth="1"/>
  </cols>
  <sheetData>
    <row r="1" spans="1:17" ht="25" x14ac:dyDescent="0.5">
      <c r="A1" s="126" t="s">
        <v>926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26"/>
      <c r="M1" s="26"/>
      <c r="P1" s="26"/>
      <c r="Q1" s="26"/>
    </row>
    <row r="2" spans="1:17" ht="17.5" x14ac:dyDescent="0.35">
      <c r="A2" s="34"/>
      <c r="B2" s="34"/>
      <c r="C2" s="34"/>
      <c r="D2" s="35"/>
      <c r="E2" s="35"/>
      <c r="F2" s="35"/>
      <c r="G2" s="35"/>
      <c r="H2" s="36"/>
      <c r="I2" s="36"/>
      <c r="J2" s="36"/>
      <c r="K2" s="36"/>
      <c r="L2" s="27"/>
      <c r="M2" s="27"/>
      <c r="N2" s="27"/>
      <c r="O2" s="27"/>
      <c r="P2" s="27"/>
    </row>
    <row r="3" spans="1:17" ht="25" x14ac:dyDescent="0.5">
      <c r="A3" s="127" t="s">
        <v>904</v>
      </c>
      <c r="B3" s="127"/>
      <c r="C3" s="127"/>
      <c r="D3" s="127"/>
      <c r="E3" s="127"/>
      <c r="F3" s="127"/>
      <c r="G3" s="127"/>
      <c r="H3" s="127"/>
      <c r="I3" s="127"/>
      <c r="J3" s="37"/>
      <c r="K3" s="37"/>
      <c r="L3" s="28"/>
      <c r="M3" s="28"/>
      <c r="N3" s="28"/>
      <c r="O3" s="28"/>
      <c r="P3" s="28"/>
      <c r="Q3" s="28"/>
    </row>
    <row r="4" spans="1:17" ht="17.5" x14ac:dyDescent="0.35">
      <c r="A4" s="34"/>
      <c r="B4" s="34"/>
      <c r="C4" s="38"/>
      <c r="D4" s="39"/>
      <c r="E4" s="39"/>
      <c r="F4" s="39"/>
      <c r="G4" s="39"/>
      <c r="H4" s="40"/>
      <c r="I4" s="41"/>
      <c r="J4" s="42"/>
      <c r="K4" s="42"/>
    </row>
    <row r="5" spans="1:17" ht="66" customHeight="1" x14ac:dyDescent="0.35">
      <c r="A5" s="43" t="s">
        <v>0</v>
      </c>
      <c r="B5" s="43" t="s">
        <v>13</v>
      </c>
      <c r="C5" s="44" t="s">
        <v>881</v>
      </c>
      <c r="D5" s="45" t="s">
        <v>23</v>
      </c>
      <c r="E5" s="80" t="s">
        <v>909</v>
      </c>
      <c r="F5" s="80" t="s">
        <v>910</v>
      </c>
      <c r="G5" s="46" t="s">
        <v>882</v>
      </c>
      <c r="H5" s="46" t="s">
        <v>883</v>
      </c>
      <c r="I5" s="47"/>
      <c r="J5" s="47"/>
      <c r="K5" s="34"/>
    </row>
    <row r="6" spans="1:17" ht="17.5" x14ac:dyDescent="0.35">
      <c r="A6" s="46"/>
      <c r="B6" s="46"/>
      <c r="C6" s="48" t="s">
        <v>903</v>
      </c>
      <c r="D6" s="48" t="s">
        <v>903</v>
      </c>
      <c r="E6" s="48" t="s">
        <v>903</v>
      </c>
      <c r="F6" s="48" t="s">
        <v>903</v>
      </c>
      <c r="G6" s="48" t="s">
        <v>903</v>
      </c>
      <c r="H6" s="49" t="s">
        <v>903</v>
      </c>
      <c r="I6" s="50"/>
      <c r="J6" s="50"/>
      <c r="K6" s="34"/>
    </row>
    <row r="7" spans="1:17" ht="18" x14ac:dyDescent="0.4">
      <c r="A7" s="51">
        <v>1</v>
      </c>
      <c r="B7" s="51" t="s">
        <v>884</v>
      </c>
      <c r="C7" s="29">
        <v>243356868064.69781</v>
      </c>
      <c r="D7" s="30">
        <v>485762780.95469999</v>
      </c>
      <c r="E7" s="29">
        <v>347201740.12050003</v>
      </c>
      <c r="F7" s="30">
        <v>8585786400</v>
      </c>
      <c r="G7" s="29">
        <v>14613791388.365999</v>
      </c>
      <c r="H7" s="31">
        <f>SUM(C7:G7)</f>
        <v>267389410374.13904</v>
      </c>
      <c r="I7" s="52"/>
      <c r="J7" s="53"/>
      <c r="K7" s="34"/>
    </row>
    <row r="8" spans="1:17" ht="18" x14ac:dyDescent="0.4">
      <c r="A8" s="51">
        <v>2</v>
      </c>
      <c r="B8" s="51" t="s">
        <v>885</v>
      </c>
      <c r="C8" s="29">
        <v>123433855631.9044</v>
      </c>
      <c r="D8" s="30">
        <v>246385374.09099999</v>
      </c>
      <c r="E8" s="29">
        <v>176105362.49090001</v>
      </c>
      <c r="F8" s="30">
        <v>4354825600</v>
      </c>
      <c r="G8" s="29">
        <v>48712637961.220001</v>
      </c>
      <c r="H8" s="31">
        <f t="shared" ref="H8:H16" si="0">SUM(C8:G8)</f>
        <v>176923809929.7063</v>
      </c>
      <c r="I8" s="52"/>
      <c r="J8" s="53"/>
      <c r="K8" s="34"/>
    </row>
    <row r="9" spans="1:17" ht="18" x14ac:dyDescent="0.4">
      <c r="A9" s="51">
        <v>3</v>
      </c>
      <c r="B9" s="51" t="s">
        <v>886</v>
      </c>
      <c r="C9" s="29">
        <v>95162328818.010101</v>
      </c>
      <c r="D9" s="30">
        <v>189952795.8935</v>
      </c>
      <c r="E9" s="77">
        <v>135769852.8186</v>
      </c>
      <c r="F9" s="30">
        <v>3357388000</v>
      </c>
      <c r="G9" s="29">
        <v>34098846572.854</v>
      </c>
      <c r="H9" s="31">
        <f t="shared" si="0"/>
        <v>132944286039.5762</v>
      </c>
      <c r="I9" s="52"/>
      <c r="J9" s="53"/>
      <c r="K9" s="34"/>
    </row>
    <row r="10" spans="1:17" ht="18" x14ac:dyDescent="0.4">
      <c r="A10" s="51">
        <v>4</v>
      </c>
      <c r="B10" s="51" t="s">
        <v>887</v>
      </c>
      <c r="C10" s="77">
        <v>46074289204.747704</v>
      </c>
      <c r="D10" s="30">
        <v>122764367.04090001</v>
      </c>
      <c r="E10" s="30">
        <v>0</v>
      </c>
      <c r="F10" s="30">
        <v>0</v>
      </c>
      <c r="G10" s="32">
        <v>0</v>
      </c>
      <c r="H10" s="31">
        <f t="shared" si="0"/>
        <v>46197053571.788605</v>
      </c>
      <c r="I10" s="52"/>
      <c r="J10" s="53"/>
      <c r="K10" s="34"/>
    </row>
    <row r="11" spans="1:17" ht="18" x14ac:dyDescent="0.4">
      <c r="A11" s="51">
        <v>5</v>
      </c>
      <c r="B11" s="51" t="s">
        <v>888</v>
      </c>
      <c r="C11" s="29">
        <v>5632086334.5</v>
      </c>
      <c r="D11" s="30">
        <v>0</v>
      </c>
      <c r="E11" s="30">
        <v>0</v>
      </c>
      <c r="F11" s="30">
        <v>0</v>
      </c>
      <c r="G11" s="29">
        <v>540770238.75999999</v>
      </c>
      <c r="H11" s="31">
        <f t="shared" si="0"/>
        <v>6172856573.2600002</v>
      </c>
      <c r="I11" s="52"/>
      <c r="J11" s="53"/>
      <c r="K11" s="34"/>
    </row>
    <row r="12" spans="1:17" ht="18" x14ac:dyDescent="0.4">
      <c r="A12" s="51">
        <v>6</v>
      </c>
      <c r="B12" s="54" t="s">
        <v>901</v>
      </c>
      <c r="C12" s="29">
        <v>3286831942.1900001</v>
      </c>
      <c r="D12" s="30">
        <v>0</v>
      </c>
      <c r="E12" s="30">
        <v>0</v>
      </c>
      <c r="F12" s="30">
        <v>0</v>
      </c>
      <c r="G12" s="29">
        <v>3649564209.52</v>
      </c>
      <c r="H12" s="31">
        <f t="shared" si="0"/>
        <v>6936396151.71</v>
      </c>
      <c r="I12" s="52"/>
      <c r="J12" s="53"/>
      <c r="K12" s="34"/>
    </row>
    <row r="13" spans="1:17" ht="18.5" x14ac:dyDescent="0.45">
      <c r="A13" s="51">
        <v>7</v>
      </c>
      <c r="B13" s="51" t="s">
        <v>902</v>
      </c>
      <c r="C13" s="78">
        <v>3637043153.9099998</v>
      </c>
      <c r="D13" s="30">
        <v>0</v>
      </c>
      <c r="E13" s="30">
        <v>0</v>
      </c>
      <c r="F13" s="30">
        <v>0</v>
      </c>
      <c r="G13" s="30">
        <v>0</v>
      </c>
      <c r="H13" s="31">
        <f t="shared" si="0"/>
        <v>3637043153.9099998</v>
      </c>
      <c r="I13" s="52"/>
      <c r="J13" s="53"/>
      <c r="K13" s="34"/>
    </row>
    <row r="14" spans="1:17" ht="18" x14ac:dyDescent="0.4">
      <c r="A14" s="51">
        <v>8</v>
      </c>
      <c r="B14" s="51" t="s">
        <v>907</v>
      </c>
      <c r="C14" s="29">
        <v>4000000000</v>
      </c>
      <c r="D14" s="30">
        <v>0</v>
      </c>
      <c r="E14" s="30">
        <v>0</v>
      </c>
      <c r="F14" s="30">
        <v>0</v>
      </c>
      <c r="G14" s="30">
        <v>0</v>
      </c>
      <c r="H14" s="31">
        <f t="shared" si="0"/>
        <v>4000000000</v>
      </c>
      <c r="I14" s="52"/>
      <c r="J14" s="53"/>
      <c r="K14" s="34"/>
    </row>
    <row r="15" spans="1:17" ht="18" x14ac:dyDescent="0.4">
      <c r="A15" s="51">
        <v>9</v>
      </c>
      <c r="B15" s="51" t="s">
        <v>908</v>
      </c>
      <c r="C15" s="29">
        <v>11198324.75</v>
      </c>
      <c r="D15" s="30">
        <v>0</v>
      </c>
      <c r="E15" s="30">
        <v>0</v>
      </c>
      <c r="F15" s="30">
        <v>0</v>
      </c>
      <c r="G15" s="30">
        <v>0</v>
      </c>
      <c r="H15" s="31">
        <f t="shared" si="0"/>
        <v>11198324.75</v>
      </c>
      <c r="I15" s="52"/>
      <c r="J15" s="53"/>
      <c r="K15" s="34"/>
    </row>
    <row r="16" spans="1:17" ht="18" x14ac:dyDescent="0.4">
      <c r="A16" s="51">
        <v>10</v>
      </c>
      <c r="B16" s="51" t="s">
        <v>911</v>
      </c>
      <c r="C16" s="30">
        <v>0</v>
      </c>
      <c r="D16" s="30">
        <v>0</v>
      </c>
      <c r="E16" s="30">
        <v>0</v>
      </c>
      <c r="F16" s="30">
        <v>0</v>
      </c>
      <c r="G16" s="29">
        <v>3142750836.21</v>
      </c>
      <c r="H16" s="31">
        <f t="shared" si="0"/>
        <v>3142750836.21</v>
      </c>
      <c r="I16" s="52"/>
      <c r="J16" s="53"/>
      <c r="K16" s="34"/>
    </row>
    <row r="17" spans="1:12" ht="17.5" x14ac:dyDescent="0.35">
      <c r="A17" s="51"/>
      <c r="B17" s="51" t="s">
        <v>883</v>
      </c>
      <c r="C17" s="123">
        <f t="shared" ref="C17:E17" si="1">SUM(C7:C16)</f>
        <v>524594501474.70996</v>
      </c>
      <c r="D17" s="123">
        <f t="shared" si="1"/>
        <v>1044865317.9800999</v>
      </c>
      <c r="E17" s="123">
        <f t="shared" si="1"/>
        <v>659076955.43000007</v>
      </c>
      <c r="F17" s="123">
        <f>SUM(F7:F16)</f>
        <v>16298000000</v>
      </c>
      <c r="G17" s="32">
        <f>SUM(G7:G16)</f>
        <v>104758361206.93001</v>
      </c>
      <c r="H17" s="32">
        <f>SUM(H7:H16)</f>
        <v>647354804955.05005</v>
      </c>
      <c r="I17" s="52"/>
      <c r="J17" s="52"/>
      <c r="K17" s="34"/>
    </row>
    <row r="18" spans="1:12" ht="18" x14ac:dyDescent="0.4">
      <c r="A18" s="55"/>
      <c r="B18" s="56" t="s">
        <v>889</v>
      </c>
      <c r="C18" s="57"/>
      <c r="D18" s="58"/>
      <c r="E18" s="58"/>
      <c r="F18" s="58"/>
      <c r="G18" s="58"/>
      <c r="H18" s="58"/>
      <c r="I18" s="58"/>
      <c r="J18" s="53"/>
      <c r="K18" s="53"/>
    </row>
    <row r="19" spans="1:12" ht="18" x14ac:dyDescent="0.4">
      <c r="A19" s="55"/>
      <c r="B19" s="34"/>
      <c r="C19" s="58"/>
      <c r="D19" s="59"/>
      <c r="E19" s="59"/>
      <c r="F19" s="35"/>
      <c r="G19" s="35"/>
      <c r="H19" s="58"/>
      <c r="I19" s="58"/>
      <c r="J19" s="58"/>
      <c r="K19" s="58"/>
    </row>
    <row r="20" spans="1:12" ht="16.5" x14ac:dyDescent="0.35">
      <c r="A20" s="128" t="s">
        <v>912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12" ht="13" x14ac:dyDescent="0.3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</row>
    <row r="22" spans="1:12" ht="13" x14ac:dyDescent="0.3">
      <c r="A22" s="60"/>
      <c r="B22" s="60">
        <v>1</v>
      </c>
      <c r="C22" s="60">
        <v>2</v>
      </c>
      <c r="D22" s="60">
        <v>3</v>
      </c>
      <c r="E22" s="60" t="s">
        <v>890</v>
      </c>
      <c r="F22" s="61">
        <v>5</v>
      </c>
      <c r="G22" s="60">
        <v>6</v>
      </c>
      <c r="H22" s="61">
        <v>7</v>
      </c>
      <c r="I22" s="60">
        <v>8</v>
      </c>
      <c r="J22" s="60" t="s">
        <v>913</v>
      </c>
      <c r="K22" s="42"/>
    </row>
    <row r="23" spans="1:12" ht="51.75" customHeight="1" x14ac:dyDescent="0.3">
      <c r="A23" s="91" t="s">
        <v>0</v>
      </c>
      <c r="B23" s="91" t="s">
        <v>13</v>
      </c>
      <c r="C23" s="92" t="s">
        <v>4</v>
      </c>
      <c r="D23" s="91" t="s">
        <v>891</v>
      </c>
      <c r="E23" s="91" t="s">
        <v>11</v>
      </c>
      <c r="F23" s="90" t="s">
        <v>23</v>
      </c>
      <c r="G23" s="91" t="s">
        <v>909</v>
      </c>
      <c r="H23" s="91" t="s">
        <v>910</v>
      </c>
      <c r="I23" s="91" t="s">
        <v>882</v>
      </c>
      <c r="J23" s="91" t="s">
        <v>12</v>
      </c>
      <c r="K23" s="63"/>
    </row>
    <row r="24" spans="1:12" ht="15" x14ac:dyDescent="0.3">
      <c r="A24" s="64"/>
      <c r="B24" s="64"/>
      <c r="C24" s="65" t="s">
        <v>903</v>
      </c>
      <c r="D24" s="65" t="s">
        <v>903</v>
      </c>
      <c r="E24" s="65" t="s">
        <v>903</v>
      </c>
      <c r="F24" s="65" t="s">
        <v>903</v>
      </c>
      <c r="G24" s="65" t="s">
        <v>903</v>
      </c>
      <c r="H24" s="65" t="s">
        <v>903</v>
      </c>
      <c r="I24" s="65" t="s">
        <v>903</v>
      </c>
      <c r="J24" s="124" t="s">
        <v>903</v>
      </c>
      <c r="K24" s="66"/>
    </row>
    <row r="25" spans="1:12" ht="18.5" x14ac:dyDescent="0.45">
      <c r="A25" s="81">
        <v>1</v>
      </c>
      <c r="B25" s="82" t="s">
        <v>892</v>
      </c>
      <c r="C25" s="83">
        <v>224047230469.58701</v>
      </c>
      <c r="D25" s="79">
        <v>44441361755.110001</v>
      </c>
      <c r="E25" s="84">
        <f>C25-D25</f>
        <v>179605868714.47699</v>
      </c>
      <c r="F25" s="84">
        <v>447218961.20550001</v>
      </c>
      <c r="G25" s="84">
        <v>319652323.38349998</v>
      </c>
      <c r="H25" s="84">
        <v>7904530000</v>
      </c>
      <c r="I25" s="83">
        <v>13639538629.1416</v>
      </c>
      <c r="J25" s="83">
        <f>E25+F25+G25+H25+I25</f>
        <v>201916808628.20761</v>
      </c>
      <c r="K25" s="67"/>
    </row>
    <row r="26" spans="1:12" ht="18" x14ac:dyDescent="0.4">
      <c r="A26" s="81">
        <v>2</v>
      </c>
      <c r="B26" s="82" t="s">
        <v>893</v>
      </c>
      <c r="C26" s="29">
        <v>4619530525.1461</v>
      </c>
      <c r="D26" s="83">
        <v>0</v>
      </c>
      <c r="E26" s="84">
        <f t="shared" ref="E26:E29" si="2">C26-D26</f>
        <v>4619530525.1461</v>
      </c>
      <c r="F26" s="84">
        <v>9221009.5094000008</v>
      </c>
      <c r="G26" s="84">
        <v>6590769.5543</v>
      </c>
      <c r="H26" s="84">
        <v>162980000</v>
      </c>
      <c r="I26" s="83">
        <v>0</v>
      </c>
      <c r="J26" s="83">
        <f t="shared" ref="J26:J28" si="3">E26+F26+G26+H26+I26</f>
        <v>4798322304.2098007</v>
      </c>
      <c r="K26" s="67"/>
    </row>
    <row r="27" spans="1:12" ht="18" x14ac:dyDescent="0.4">
      <c r="A27" s="81">
        <v>3</v>
      </c>
      <c r="B27" s="82" t="s">
        <v>894</v>
      </c>
      <c r="C27" s="83">
        <v>2309765262.5731001</v>
      </c>
      <c r="D27" s="83">
        <v>0</v>
      </c>
      <c r="E27" s="84">
        <f t="shared" si="2"/>
        <v>2309765262.5731001</v>
      </c>
      <c r="F27" s="93">
        <v>4610504.7547000004</v>
      </c>
      <c r="G27" s="29">
        <v>3295384.7771000001</v>
      </c>
      <c r="H27" s="84">
        <v>81490000</v>
      </c>
      <c r="I27" s="83">
        <v>0</v>
      </c>
      <c r="J27" s="83">
        <f t="shared" si="3"/>
        <v>2399161152.1049004</v>
      </c>
      <c r="K27" s="67"/>
    </row>
    <row r="28" spans="1:12" ht="18" x14ac:dyDescent="0.4">
      <c r="A28" s="81">
        <v>4</v>
      </c>
      <c r="B28" s="82" t="s">
        <v>895</v>
      </c>
      <c r="C28" s="83">
        <v>7760811282.2454996</v>
      </c>
      <c r="D28" s="83">
        <v>0</v>
      </c>
      <c r="E28" s="84">
        <f t="shared" si="2"/>
        <v>7760811282.2454996</v>
      </c>
      <c r="F28" s="29">
        <v>15491295.9758</v>
      </c>
      <c r="G28" s="29">
        <v>11072492.851199999</v>
      </c>
      <c r="H28" s="84">
        <v>273806400</v>
      </c>
      <c r="I28" s="83">
        <v>0</v>
      </c>
      <c r="J28" s="83">
        <f t="shared" si="3"/>
        <v>8061181471.0724993</v>
      </c>
      <c r="K28" s="67"/>
    </row>
    <row r="29" spans="1:12" ht="18.5" thickBot="1" x14ac:dyDescent="0.45">
      <c r="A29" s="81">
        <v>5</v>
      </c>
      <c r="B29" s="81" t="s">
        <v>896</v>
      </c>
      <c r="C29" s="29">
        <v>4619530525.1461</v>
      </c>
      <c r="D29" s="88">
        <v>37085313.240000002</v>
      </c>
      <c r="E29" s="84">
        <f t="shared" si="2"/>
        <v>4582445211.9061003</v>
      </c>
      <c r="F29" s="83">
        <v>9221009.5094000008</v>
      </c>
      <c r="G29" s="84">
        <v>6590769.5543</v>
      </c>
      <c r="H29" s="84">
        <v>162980000</v>
      </c>
      <c r="I29" s="83">
        <v>974252759.22440004</v>
      </c>
      <c r="J29" s="83">
        <f>E29+F29+G29+H29+I29</f>
        <v>5735489750.1942005</v>
      </c>
      <c r="K29" s="67"/>
    </row>
    <row r="30" spans="1:12" ht="19" thickTop="1" thickBot="1" x14ac:dyDescent="0.45">
      <c r="A30" s="81"/>
      <c r="B30" s="85" t="s">
        <v>897</v>
      </c>
      <c r="C30" s="86">
        <f t="shared" ref="C30:I30" si="4">SUM(C25:C29)</f>
        <v>243356868064.69778</v>
      </c>
      <c r="D30" s="89">
        <f t="shared" si="4"/>
        <v>44478447068.349998</v>
      </c>
      <c r="E30" s="89">
        <f t="shared" si="4"/>
        <v>198878420996.34778</v>
      </c>
      <c r="F30" s="89">
        <f t="shared" si="4"/>
        <v>485762780.95480001</v>
      </c>
      <c r="G30" s="89">
        <f t="shared" si="4"/>
        <v>347201740.12040001</v>
      </c>
      <c r="H30" s="89">
        <f t="shared" si="4"/>
        <v>8585786400</v>
      </c>
      <c r="I30" s="87">
        <f t="shared" si="4"/>
        <v>14613791388.365999</v>
      </c>
      <c r="J30" s="87">
        <f>SUM(J25:J29)</f>
        <v>222910963305.78903</v>
      </c>
      <c r="K30" s="68"/>
    </row>
    <row r="31" spans="1:12" ht="13.5" thickTop="1" x14ac:dyDescent="0.3">
      <c r="A31" s="34"/>
      <c r="B31" s="34"/>
      <c r="C31" s="34"/>
      <c r="D31" s="69"/>
      <c r="E31" s="69"/>
      <c r="F31" s="70"/>
      <c r="G31" s="71"/>
      <c r="H31" s="71"/>
      <c r="I31" s="72"/>
      <c r="J31" s="73"/>
      <c r="K31" s="67"/>
      <c r="L31" t="s">
        <v>898</v>
      </c>
    </row>
    <row r="32" spans="1:12" ht="23" x14ac:dyDescent="0.5">
      <c r="A32" s="74" t="s">
        <v>905</v>
      </c>
      <c r="B32" s="34"/>
      <c r="C32" s="34"/>
      <c r="D32" s="34"/>
      <c r="E32" s="69"/>
      <c r="F32" s="69"/>
      <c r="G32" s="34"/>
      <c r="H32" s="75"/>
      <c r="I32" s="75"/>
      <c r="J32" s="69"/>
      <c r="K32" s="69"/>
    </row>
    <row r="33" spans="1:11" ht="49.5" customHeight="1" x14ac:dyDescent="0.4">
      <c r="A33" s="129" t="s">
        <v>906</v>
      </c>
      <c r="B33" s="129"/>
      <c r="C33" s="129"/>
      <c r="D33" s="129"/>
      <c r="E33" s="129"/>
      <c r="F33" s="129"/>
      <c r="G33" s="129"/>
      <c r="H33" s="129"/>
      <c r="I33" s="129"/>
      <c r="J33" s="129"/>
      <c r="K33" s="129"/>
    </row>
    <row r="34" spans="1:11" ht="13" x14ac:dyDescent="0.3">
      <c r="A34" s="34"/>
      <c r="B34" s="76"/>
      <c r="C34" s="76"/>
      <c r="D34" s="76"/>
      <c r="E34" s="76"/>
      <c r="F34" s="76"/>
      <c r="G34" s="76"/>
      <c r="H34" s="34"/>
      <c r="I34" s="34"/>
      <c r="J34" s="34"/>
      <c r="K34" s="34"/>
    </row>
    <row r="35" spans="1:11" ht="13" hidden="1" x14ac:dyDescent="0.3">
      <c r="A35" s="34"/>
      <c r="B35" s="76"/>
      <c r="C35" s="76"/>
      <c r="D35" s="76"/>
      <c r="E35" s="76"/>
      <c r="F35" s="76"/>
      <c r="G35" s="76"/>
      <c r="H35" s="34"/>
      <c r="I35" s="34"/>
      <c r="J35" s="34"/>
      <c r="K35" s="34"/>
    </row>
    <row r="36" spans="1:11" ht="13" x14ac:dyDescent="0.3">
      <c r="A36" s="34"/>
      <c r="B36" s="76"/>
      <c r="C36" s="76"/>
      <c r="D36" s="76"/>
      <c r="E36" s="76"/>
      <c r="F36" s="76"/>
      <c r="G36" s="76"/>
      <c r="H36" s="34"/>
      <c r="I36" s="34"/>
      <c r="J36" s="34"/>
      <c r="K36" s="34"/>
    </row>
    <row r="37" spans="1:11" ht="20.5" x14ac:dyDescent="0.45">
      <c r="A37" s="34"/>
      <c r="B37" s="34"/>
      <c r="C37" s="125" t="s">
        <v>899</v>
      </c>
      <c r="D37" s="125"/>
      <c r="E37" s="125"/>
      <c r="F37" s="125"/>
      <c r="G37" s="125"/>
      <c r="H37" s="125"/>
      <c r="I37" s="34"/>
      <c r="J37" s="34"/>
      <c r="K37" s="34"/>
    </row>
    <row r="38" spans="1:11" ht="20" x14ac:dyDescent="0.4">
      <c r="A38" s="34"/>
      <c r="B38" s="34"/>
      <c r="C38" s="130" t="s">
        <v>914</v>
      </c>
      <c r="D38" s="130"/>
      <c r="E38" s="130"/>
      <c r="F38" s="130"/>
      <c r="G38" s="130"/>
      <c r="H38" s="130"/>
      <c r="I38" s="34"/>
      <c r="J38" s="34"/>
      <c r="K38" s="34"/>
    </row>
    <row r="39" spans="1:11" ht="20.5" x14ac:dyDescent="0.45">
      <c r="A39" s="34"/>
      <c r="B39" s="34"/>
      <c r="C39" s="125" t="s">
        <v>927</v>
      </c>
      <c r="D39" s="125"/>
      <c r="E39" s="125"/>
      <c r="F39" s="125"/>
      <c r="G39" s="125"/>
      <c r="H39" s="125"/>
      <c r="I39" s="34"/>
      <c r="J39" s="34"/>
      <c r="K39" s="34"/>
    </row>
    <row r="40" spans="1:11" ht="20.5" x14ac:dyDescent="0.45">
      <c r="A40" s="34"/>
      <c r="B40" s="34"/>
      <c r="C40" s="125" t="s">
        <v>900</v>
      </c>
      <c r="D40" s="125"/>
      <c r="E40" s="125"/>
      <c r="F40" s="125"/>
      <c r="G40" s="125"/>
      <c r="H40" s="125"/>
      <c r="I40" s="34"/>
      <c r="J40" s="34"/>
      <c r="K40" s="34"/>
    </row>
  </sheetData>
  <mergeCells count="8">
    <mergeCell ref="C39:H39"/>
    <mergeCell ref="C40:H40"/>
    <mergeCell ref="A1:K1"/>
    <mergeCell ref="A3:I3"/>
    <mergeCell ref="A20:K20"/>
    <mergeCell ref="A33:K33"/>
    <mergeCell ref="C37:H37"/>
    <mergeCell ref="C38:H3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S80"/>
  <sheetViews>
    <sheetView zoomScale="80" zoomScaleNormal="80" workbookViewId="0">
      <pane xSplit="3" ySplit="9" topLeftCell="J42" activePane="bottomRight" state="frozen"/>
      <selection pane="topRight" activeCell="D1" sqref="D1"/>
      <selection pane="bottomLeft" activeCell="A10" sqref="A10"/>
      <selection pane="bottomRight" activeCell="S49" sqref="S49"/>
    </sheetView>
  </sheetViews>
  <sheetFormatPr defaultRowHeight="12.5" x14ac:dyDescent="0.25"/>
  <cols>
    <col min="1" max="1" width="4" bestFit="1" customWidth="1"/>
    <col min="2" max="2" width="22.453125" customWidth="1"/>
    <col min="3" max="3" width="7.453125" customWidth="1"/>
    <col min="4" max="4" width="20.7265625" customWidth="1"/>
    <col min="5" max="5" width="19" customWidth="1"/>
    <col min="6" max="6" width="19.453125" customWidth="1"/>
    <col min="7" max="7" width="17.81640625" bestFit="1" customWidth="1"/>
    <col min="8" max="8" width="18.54296875" customWidth="1"/>
    <col min="9" max="9" width="19.453125" customWidth="1"/>
    <col min="10" max="13" width="19.54296875" customWidth="1"/>
    <col min="14" max="14" width="22" bestFit="1" customWidth="1"/>
    <col min="15" max="16" width="22" customWidth="1"/>
    <col min="17" max="17" width="24.1796875" bestFit="1" customWidth="1"/>
    <col min="18" max="18" width="20.1796875" bestFit="1" customWidth="1"/>
    <col min="19" max="19" width="4.26953125" bestFit="1" customWidth="1"/>
  </cols>
  <sheetData>
    <row r="1" spans="1:19" ht="25" hidden="1" x14ac:dyDescent="0.5">
      <c r="A1" s="94"/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</row>
    <row r="2" spans="1:19" ht="25" x14ac:dyDescent="0.5">
      <c r="A2" s="138" t="s">
        <v>926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22"/>
      <c r="R2" s="122"/>
      <c r="S2" s="122"/>
    </row>
    <row r="3" spans="1:19" ht="18" customHeight="1" x14ac:dyDescent="0.4">
      <c r="A3" s="34"/>
      <c r="B3" s="34"/>
      <c r="C3" s="34"/>
      <c r="D3" s="34"/>
      <c r="E3" s="34"/>
      <c r="F3" s="34"/>
      <c r="G3" s="34"/>
      <c r="H3" s="55" t="s">
        <v>16</v>
      </c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ht="17.5" x14ac:dyDescent="0.35">
      <c r="A4" s="144" t="s">
        <v>917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34"/>
    </row>
    <row r="5" spans="1:19" ht="20" x14ac:dyDescent="0.4">
      <c r="A5" s="42"/>
      <c r="B5" s="42"/>
      <c r="C5" s="42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42"/>
    </row>
    <row r="6" spans="1:19" ht="13" x14ac:dyDescent="0.3">
      <c r="A6" s="60">
        <v>1</v>
      </c>
      <c r="B6" s="60">
        <v>2</v>
      </c>
      <c r="C6" s="60">
        <v>3</v>
      </c>
      <c r="D6" s="60">
        <v>4</v>
      </c>
      <c r="E6" s="60">
        <v>5</v>
      </c>
      <c r="F6" s="60" t="s">
        <v>5</v>
      </c>
      <c r="G6" s="60">
        <v>7</v>
      </c>
      <c r="H6" s="60">
        <v>8</v>
      </c>
      <c r="I6" s="60">
        <v>9</v>
      </c>
      <c r="J6" s="60" t="s">
        <v>6</v>
      </c>
      <c r="K6" s="60">
        <v>11</v>
      </c>
      <c r="L6" s="60">
        <v>12</v>
      </c>
      <c r="M6" s="60">
        <v>13</v>
      </c>
      <c r="N6" s="60">
        <v>14</v>
      </c>
      <c r="O6" s="60">
        <v>15</v>
      </c>
      <c r="P6" s="60" t="s">
        <v>929</v>
      </c>
      <c r="Q6" s="60" t="s">
        <v>930</v>
      </c>
      <c r="R6" s="60" t="s">
        <v>931</v>
      </c>
      <c r="S6" s="64"/>
    </row>
    <row r="7" spans="1:19" ht="12.75" customHeight="1" x14ac:dyDescent="0.3">
      <c r="A7" s="131" t="s">
        <v>0</v>
      </c>
      <c r="B7" s="131" t="s">
        <v>13</v>
      </c>
      <c r="C7" s="131" t="s">
        <v>1</v>
      </c>
      <c r="D7" s="131" t="s">
        <v>4</v>
      </c>
      <c r="E7" s="131" t="s">
        <v>21</v>
      </c>
      <c r="F7" s="131" t="s">
        <v>2</v>
      </c>
      <c r="G7" s="141" t="s">
        <v>18</v>
      </c>
      <c r="H7" s="142"/>
      <c r="I7" s="143"/>
      <c r="J7" s="131" t="s">
        <v>11</v>
      </c>
      <c r="K7" s="134" t="s">
        <v>878</v>
      </c>
      <c r="L7" s="136" t="s">
        <v>909</v>
      </c>
      <c r="M7" s="136" t="s">
        <v>910</v>
      </c>
      <c r="N7" s="131" t="s">
        <v>61</v>
      </c>
      <c r="O7" s="131" t="s">
        <v>880</v>
      </c>
      <c r="P7" s="131" t="s">
        <v>915</v>
      </c>
      <c r="Q7" s="131" t="s">
        <v>19</v>
      </c>
      <c r="R7" s="131" t="s">
        <v>12</v>
      </c>
      <c r="S7" s="131" t="s">
        <v>0</v>
      </c>
    </row>
    <row r="8" spans="1:19" ht="51" customHeight="1" x14ac:dyDescent="0.3">
      <c r="A8" s="132"/>
      <c r="B8" s="132"/>
      <c r="C8" s="132"/>
      <c r="D8" s="132"/>
      <c r="E8" s="132"/>
      <c r="F8" s="132"/>
      <c r="G8" s="62" t="s">
        <v>3</v>
      </c>
      <c r="H8" s="62" t="s">
        <v>10</v>
      </c>
      <c r="I8" s="62" t="s">
        <v>811</v>
      </c>
      <c r="J8" s="132"/>
      <c r="K8" s="135"/>
      <c r="L8" s="137"/>
      <c r="M8" s="137"/>
      <c r="N8" s="132"/>
      <c r="O8" s="132"/>
      <c r="P8" s="132"/>
      <c r="Q8" s="132"/>
      <c r="R8" s="132"/>
      <c r="S8" s="132"/>
    </row>
    <row r="9" spans="1:19" ht="15" x14ac:dyDescent="0.3">
      <c r="A9" s="64"/>
      <c r="B9" s="64"/>
      <c r="C9" s="64"/>
      <c r="D9" s="65" t="s">
        <v>903</v>
      </c>
      <c r="E9" s="65" t="s">
        <v>903</v>
      </c>
      <c r="F9" s="65" t="s">
        <v>903</v>
      </c>
      <c r="G9" s="65" t="s">
        <v>903</v>
      </c>
      <c r="H9" s="65" t="s">
        <v>903</v>
      </c>
      <c r="I9" s="65" t="s">
        <v>903</v>
      </c>
      <c r="J9" s="65" t="s">
        <v>903</v>
      </c>
      <c r="K9" s="65" t="s">
        <v>903</v>
      </c>
      <c r="L9" s="65" t="s">
        <v>903</v>
      </c>
      <c r="M9" s="65" t="s">
        <v>903</v>
      </c>
      <c r="N9" s="65" t="s">
        <v>903</v>
      </c>
      <c r="O9" s="65" t="s">
        <v>903</v>
      </c>
      <c r="P9" s="65" t="s">
        <v>903</v>
      </c>
      <c r="Q9" s="65" t="s">
        <v>903</v>
      </c>
      <c r="R9" s="65" t="s">
        <v>903</v>
      </c>
      <c r="S9" s="64"/>
    </row>
    <row r="10" spans="1:19" ht="18" customHeight="1" x14ac:dyDescent="0.3">
      <c r="A10" s="64">
        <v>1</v>
      </c>
      <c r="B10" s="95" t="s">
        <v>24</v>
      </c>
      <c r="C10" s="96">
        <v>17</v>
      </c>
      <c r="D10" s="97">
        <v>3047993579.1286001</v>
      </c>
      <c r="E10" s="97">
        <v>543512146.5467</v>
      </c>
      <c r="F10" s="98">
        <f>D10+E10</f>
        <v>3591505725.6753001</v>
      </c>
      <c r="G10" s="99">
        <v>49089114.18</v>
      </c>
      <c r="H10" s="99">
        <v>0</v>
      </c>
      <c r="I10" s="97">
        <v>735771002.03999996</v>
      </c>
      <c r="J10" s="100">
        <f>F10-G10-H10-I10</f>
        <v>2806645609.4553003</v>
      </c>
      <c r="K10" s="98">
        <v>7810143.6399999997</v>
      </c>
      <c r="L10" s="98">
        <v>4348628.7565000001</v>
      </c>
      <c r="M10" s="98">
        <v>107535168.52</v>
      </c>
      <c r="N10" s="100">
        <v>999282045.32860005</v>
      </c>
      <c r="O10" s="100">
        <v>0</v>
      </c>
      <c r="P10" s="101">
        <f>N10-O10</f>
        <v>999282045.32860005</v>
      </c>
      <c r="Q10" s="101">
        <f>F10+K10+L10+M10+N10</f>
        <v>4710481711.9203997</v>
      </c>
      <c r="R10" s="102">
        <f>J10+K10+L10+M10+P10</f>
        <v>3925621595.7003999</v>
      </c>
      <c r="S10" s="64">
        <v>1</v>
      </c>
    </row>
    <row r="11" spans="1:19" ht="18" customHeight="1" x14ac:dyDescent="0.3">
      <c r="A11" s="64">
        <v>2</v>
      </c>
      <c r="B11" s="95" t="s">
        <v>25</v>
      </c>
      <c r="C11" s="103">
        <v>21</v>
      </c>
      <c r="D11" s="97">
        <v>3242541015.7586002</v>
      </c>
      <c r="E11" s="97">
        <v>0</v>
      </c>
      <c r="F11" s="98">
        <f t="shared" ref="F11:F45" si="0">D11+E11</f>
        <v>3242541015.7586002</v>
      </c>
      <c r="G11" s="99">
        <v>47880996.670000002</v>
      </c>
      <c r="H11" s="99">
        <v>0</v>
      </c>
      <c r="I11" s="97">
        <v>482924348.55000001</v>
      </c>
      <c r="J11" s="100">
        <f t="shared" ref="J11:J45" si="1">F11-G11-H11-I11</f>
        <v>2711735670.5386</v>
      </c>
      <c r="K11" s="98">
        <v>6472411.29</v>
      </c>
      <c r="L11" s="98">
        <v>4626193.1788999997</v>
      </c>
      <c r="M11" s="98">
        <v>114398926.88</v>
      </c>
      <c r="N11" s="100">
        <v>1041697399.5276</v>
      </c>
      <c r="O11" s="100">
        <v>0</v>
      </c>
      <c r="P11" s="101">
        <f t="shared" ref="P11:P45" si="2">N11-O11</f>
        <v>1041697399.5276</v>
      </c>
      <c r="Q11" s="101">
        <f t="shared" ref="Q11:Q45" si="3">F11+K11+L11+M11+N11</f>
        <v>4409735946.6351004</v>
      </c>
      <c r="R11" s="102">
        <f t="shared" ref="R11:R45" si="4">J11+K11+L11+M11+P11</f>
        <v>3878930601.4151001</v>
      </c>
      <c r="S11" s="64">
        <v>2</v>
      </c>
    </row>
    <row r="12" spans="1:19" ht="18" customHeight="1" x14ac:dyDescent="0.3">
      <c r="A12" s="64">
        <v>3</v>
      </c>
      <c r="B12" s="95" t="s">
        <v>26</v>
      </c>
      <c r="C12" s="103">
        <v>31</v>
      </c>
      <c r="D12" s="97">
        <v>3272673694.5900998</v>
      </c>
      <c r="E12" s="97">
        <v>9619022338.5298996</v>
      </c>
      <c r="F12" s="98">
        <f t="shared" si="0"/>
        <v>12891696033.119999</v>
      </c>
      <c r="G12" s="99">
        <v>49992746.219999999</v>
      </c>
      <c r="H12" s="99">
        <v>0</v>
      </c>
      <c r="I12" s="97">
        <v>1230984275.9200001</v>
      </c>
      <c r="J12" s="100">
        <f t="shared" si="1"/>
        <v>11610719010.98</v>
      </c>
      <c r="K12" s="98">
        <v>34277305.850000001</v>
      </c>
      <c r="L12" s="98">
        <v>4669184.0285999998</v>
      </c>
      <c r="M12" s="98">
        <v>115462027.11</v>
      </c>
      <c r="N12" s="100">
        <v>1201488892.5848</v>
      </c>
      <c r="O12" s="100">
        <v>0</v>
      </c>
      <c r="P12" s="101">
        <f t="shared" si="2"/>
        <v>1201488892.5848</v>
      </c>
      <c r="Q12" s="101">
        <f t="shared" si="3"/>
        <v>14247593442.693401</v>
      </c>
      <c r="R12" s="102">
        <f t="shared" si="4"/>
        <v>12966616420.553402</v>
      </c>
      <c r="S12" s="64">
        <v>3</v>
      </c>
    </row>
    <row r="13" spans="1:19" ht="18" customHeight="1" x14ac:dyDescent="0.3">
      <c r="A13" s="64">
        <v>4</v>
      </c>
      <c r="B13" s="95" t="s">
        <v>27</v>
      </c>
      <c r="C13" s="103">
        <v>21</v>
      </c>
      <c r="D13" s="97">
        <v>3236466496.9066</v>
      </c>
      <c r="E13" s="97">
        <v>0</v>
      </c>
      <c r="F13" s="98">
        <f t="shared" si="0"/>
        <v>3236466496.9066</v>
      </c>
      <c r="G13" s="99">
        <v>48797314.899999999</v>
      </c>
      <c r="H13" s="99">
        <v>0</v>
      </c>
      <c r="I13" s="97">
        <v>242539775</v>
      </c>
      <c r="J13" s="100">
        <f t="shared" si="1"/>
        <v>2945129407.0065999</v>
      </c>
      <c r="K13" s="98">
        <v>6460285.9900000002</v>
      </c>
      <c r="L13" s="98">
        <v>4617526.5505999997</v>
      </c>
      <c r="M13" s="98">
        <v>114184613.95</v>
      </c>
      <c r="N13" s="100">
        <v>1133711283.8905001</v>
      </c>
      <c r="O13" s="100">
        <v>0</v>
      </c>
      <c r="P13" s="101">
        <f t="shared" si="2"/>
        <v>1133711283.8905001</v>
      </c>
      <c r="Q13" s="101">
        <f t="shared" si="3"/>
        <v>4495440207.2876997</v>
      </c>
      <c r="R13" s="102">
        <f t="shared" si="4"/>
        <v>4204103117.3876996</v>
      </c>
      <c r="S13" s="64">
        <v>4</v>
      </c>
    </row>
    <row r="14" spans="1:19" ht="18" customHeight="1" x14ac:dyDescent="0.3">
      <c r="A14" s="64">
        <v>5</v>
      </c>
      <c r="B14" s="95" t="s">
        <v>28</v>
      </c>
      <c r="C14" s="103">
        <v>20</v>
      </c>
      <c r="D14" s="97">
        <v>3893577630.1261001</v>
      </c>
      <c r="E14" s="97">
        <v>0</v>
      </c>
      <c r="F14" s="98">
        <f t="shared" si="0"/>
        <v>3893577630.1261001</v>
      </c>
      <c r="G14" s="99">
        <v>122545636.01000001</v>
      </c>
      <c r="H14" s="99">
        <v>201255000</v>
      </c>
      <c r="I14" s="97">
        <v>918083417.38999999</v>
      </c>
      <c r="J14" s="100">
        <f t="shared" si="1"/>
        <v>2651693576.7261</v>
      </c>
      <c r="K14" s="98">
        <v>7771940.4900000002</v>
      </c>
      <c r="L14" s="98">
        <v>5555039.1457000002</v>
      </c>
      <c r="M14" s="98">
        <v>137367916.22</v>
      </c>
      <c r="N14" s="100">
        <v>1175496778.0776999</v>
      </c>
      <c r="O14" s="100">
        <v>0</v>
      </c>
      <c r="P14" s="101">
        <f t="shared" si="2"/>
        <v>1175496778.0776999</v>
      </c>
      <c r="Q14" s="101">
        <f t="shared" si="3"/>
        <v>5219769304.0594997</v>
      </c>
      <c r="R14" s="102">
        <f t="shared" si="4"/>
        <v>3977885250.6594992</v>
      </c>
      <c r="S14" s="64">
        <v>5</v>
      </c>
    </row>
    <row r="15" spans="1:19" ht="18" customHeight="1" x14ac:dyDescent="0.3">
      <c r="A15" s="64">
        <v>6</v>
      </c>
      <c r="B15" s="95" t="s">
        <v>29</v>
      </c>
      <c r="C15" s="103">
        <v>8</v>
      </c>
      <c r="D15" s="97">
        <v>2880140765.9798002</v>
      </c>
      <c r="E15" s="97">
        <v>9438655367.3195</v>
      </c>
      <c r="F15" s="98">
        <f t="shared" si="0"/>
        <v>12318796133.299301</v>
      </c>
      <c r="G15" s="99">
        <v>37128394.560000002</v>
      </c>
      <c r="H15" s="99">
        <v>0</v>
      </c>
      <c r="I15" s="97">
        <v>1570316431.47</v>
      </c>
      <c r="J15" s="100">
        <f t="shared" si="1"/>
        <v>10711351307.269302</v>
      </c>
      <c r="K15" s="98">
        <v>27209465.93</v>
      </c>
      <c r="L15" s="98">
        <v>4109150.0466</v>
      </c>
      <c r="M15" s="98">
        <v>101613213.61</v>
      </c>
      <c r="N15" s="100">
        <v>939837323.34759998</v>
      </c>
      <c r="O15" s="100">
        <v>0</v>
      </c>
      <c r="P15" s="101">
        <f t="shared" si="2"/>
        <v>939837323.34759998</v>
      </c>
      <c r="Q15" s="101">
        <f t="shared" si="3"/>
        <v>13391565286.233501</v>
      </c>
      <c r="R15" s="102">
        <f t="shared" si="4"/>
        <v>11784120460.203503</v>
      </c>
      <c r="S15" s="64">
        <v>6</v>
      </c>
    </row>
    <row r="16" spans="1:19" ht="18" customHeight="1" x14ac:dyDescent="0.3">
      <c r="A16" s="64">
        <v>7</v>
      </c>
      <c r="B16" s="95" t="s">
        <v>30</v>
      </c>
      <c r="C16" s="103">
        <v>23</v>
      </c>
      <c r="D16" s="97">
        <v>3650480724.8021998</v>
      </c>
      <c r="E16" s="97">
        <v>0</v>
      </c>
      <c r="F16" s="98">
        <f t="shared" si="0"/>
        <v>3650480724.8021998</v>
      </c>
      <c r="G16" s="99">
        <v>25850279.32</v>
      </c>
      <c r="H16" s="99">
        <v>103855987.23</v>
      </c>
      <c r="I16" s="97">
        <v>1524724820.78</v>
      </c>
      <c r="J16" s="100">
        <f t="shared" si="1"/>
        <v>1996049637.4721997</v>
      </c>
      <c r="K16" s="98">
        <v>7286696.6200000001</v>
      </c>
      <c r="L16" s="98">
        <v>5208208.2992000002</v>
      </c>
      <c r="M16" s="98">
        <v>128791301.47</v>
      </c>
      <c r="N16" s="100">
        <v>1134001410.0737</v>
      </c>
      <c r="O16" s="100">
        <v>0</v>
      </c>
      <c r="P16" s="101">
        <f t="shared" si="2"/>
        <v>1134001410.0737</v>
      </c>
      <c r="Q16" s="101">
        <f t="shared" si="3"/>
        <v>4925768341.2650995</v>
      </c>
      <c r="R16" s="102">
        <f t="shared" si="4"/>
        <v>3271337253.9350996</v>
      </c>
      <c r="S16" s="64">
        <v>7</v>
      </c>
    </row>
    <row r="17" spans="1:19" ht="18" customHeight="1" x14ac:dyDescent="0.3">
      <c r="A17" s="64">
        <v>8</v>
      </c>
      <c r="B17" s="95" t="s">
        <v>31</v>
      </c>
      <c r="C17" s="103">
        <v>27</v>
      </c>
      <c r="D17" s="97">
        <v>4044209478.0295</v>
      </c>
      <c r="E17" s="97">
        <v>0</v>
      </c>
      <c r="F17" s="98">
        <f t="shared" si="0"/>
        <v>4044209478.0295</v>
      </c>
      <c r="G17" s="99">
        <v>16982764.75</v>
      </c>
      <c r="H17" s="99">
        <v>0</v>
      </c>
      <c r="I17" s="97">
        <v>475638244.67000002</v>
      </c>
      <c r="J17" s="100">
        <f t="shared" si="1"/>
        <v>3551588468.6094999</v>
      </c>
      <c r="K17" s="98">
        <v>8072615.5700000003</v>
      </c>
      <c r="L17" s="98">
        <v>5769948.3863000004</v>
      </c>
      <c r="M17" s="98">
        <v>142682304.43000001</v>
      </c>
      <c r="N17" s="100">
        <v>1131825444.6155</v>
      </c>
      <c r="O17" s="100">
        <v>0</v>
      </c>
      <c r="P17" s="101">
        <f t="shared" si="2"/>
        <v>1131825444.6155</v>
      </c>
      <c r="Q17" s="101">
        <f t="shared" si="3"/>
        <v>5332559791.0312996</v>
      </c>
      <c r="R17" s="102">
        <f t="shared" si="4"/>
        <v>4839938781.6112995</v>
      </c>
      <c r="S17" s="64">
        <v>8</v>
      </c>
    </row>
    <row r="18" spans="1:19" ht="18" customHeight="1" x14ac:dyDescent="0.3">
      <c r="A18" s="64">
        <v>9</v>
      </c>
      <c r="B18" s="95" t="s">
        <v>32</v>
      </c>
      <c r="C18" s="103">
        <v>18</v>
      </c>
      <c r="D18" s="97">
        <v>3273231820.8365998</v>
      </c>
      <c r="E18" s="97">
        <v>0</v>
      </c>
      <c r="F18" s="98">
        <f t="shared" si="0"/>
        <v>3273231820.8365998</v>
      </c>
      <c r="G18" s="99">
        <v>114172380.52</v>
      </c>
      <c r="H18" s="99">
        <v>633134951.91999996</v>
      </c>
      <c r="I18" s="97">
        <v>903535446.16999996</v>
      </c>
      <c r="J18" s="100">
        <f t="shared" si="1"/>
        <v>1622389042.2265997</v>
      </c>
      <c r="K18" s="98">
        <v>6533672.9699999997</v>
      </c>
      <c r="L18" s="98">
        <v>4669980.3175999997</v>
      </c>
      <c r="M18" s="98">
        <v>115481718.17</v>
      </c>
      <c r="N18" s="100">
        <v>991141778.72850001</v>
      </c>
      <c r="O18" s="100">
        <v>0</v>
      </c>
      <c r="P18" s="101">
        <f t="shared" si="2"/>
        <v>991141778.72850001</v>
      </c>
      <c r="Q18" s="101">
        <f t="shared" si="3"/>
        <v>4391058971.0226994</v>
      </c>
      <c r="R18" s="102">
        <f t="shared" si="4"/>
        <v>2740216192.4126997</v>
      </c>
      <c r="S18" s="64">
        <v>9</v>
      </c>
    </row>
    <row r="19" spans="1:19" ht="18" customHeight="1" x14ac:dyDescent="0.3">
      <c r="A19" s="64">
        <v>10</v>
      </c>
      <c r="B19" s="95" t="s">
        <v>33</v>
      </c>
      <c r="C19" s="103">
        <v>25</v>
      </c>
      <c r="D19" s="97">
        <v>3305050807.2914</v>
      </c>
      <c r="E19" s="97">
        <v>13612662009.6688</v>
      </c>
      <c r="F19" s="98">
        <f t="shared" si="0"/>
        <v>16917712816.960201</v>
      </c>
      <c r="G19" s="99">
        <v>27218783.030000001</v>
      </c>
      <c r="H19" s="99">
        <v>0</v>
      </c>
      <c r="I19" s="97">
        <v>1385998840.29</v>
      </c>
      <c r="J19" s="100">
        <f t="shared" si="1"/>
        <v>15504495193.640202</v>
      </c>
      <c r="K19" s="98">
        <v>46317597.57</v>
      </c>
      <c r="L19" s="98">
        <v>4715377.0535000004</v>
      </c>
      <c r="M19" s="98">
        <v>116604312.42</v>
      </c>
      <c r="N19" s="100">
        <v>1233765455.5374</v>
      </c>
      <c r="O19" s="100">
        <v>0</v>
      </c>
      <c r="P19" s="101">
        <f t="shared" si="2"/>
        <v>1233765455.5374</v>
      </c>
      <c r="Q19" s="101">
        <f t="shared" si="3"/>
        <v>18319115559.5411</v>
      </c>
      <c r="R19" s="102">
        <f t="shared" si="4"/>
        <v>16905897936.2211</v>
      </c>
      <c r="S19" s="64">
        <v>10</v>
      </c>
    </row>
    <row r="20" spans="1:19" ht="18" customHeight="1" x14ac:dyDescent="0.3">
      <c r="A20" s="64">
        <v>11</v>
      </c>
      <c r="B20" s="95" t="s">
        <v>34</v>
      </c>
      <c r="C20" s="103">
        <v>13</v>
      </c>
      <c r="D20" s="97">
        <v>2912119199.0872002</v>
      </c>
      <c r="E20" s="97">
        <v>0</v>
      </c>
      <c r="F20" s="98">
        <f t="shared" si="0"/>
        <v>2912119199.0872002</v>
      </c>
      <c r="G20" s="99">
        <v>43683865.479999997</v>
      </c>
      <c r="H20" s="99">
        <v>0</v>
      </c>
      <c r="I20" s="97">
        <v>419776706.55089998</v>
      </c>
      <c r="J20" s="100">
        <f t="shared" si="1"/>
        <v>2448658627.0563002</v>
      </c>
      <c r="K20" s="98">
        <v>5812858.8399999999</v>
      </c>
      <c r="L20" s="98">
        <v>4154774.2678999999</v>
      </c>
      <c r="M20" s="98">
        <v>102741433.23999999</v>
      </c>
      <c r="N20" s="100">
        <v>973520361.52960002</v>
      </c>
      <c r="O20" s="100">
        <v>0</v>
      </c>
      <c r="P20" s="101">
        <f t="shared" si="2"/>
        <v>973520361.52960002</v>
      </c>
      <c r="Q20" s="101">
        <f t="shared" si="3"/>
        <v>3998348626.9647002</v>
      </c>
      <c r="R20" s="102">
        <f t="shared" si="4"/>
        <v>3534888054.9338002</v>
      </c>
      <c r="S20" s="64">
        <v>11</v>
      </c>
    </row>
    <row r="21" spans="1:19" ht="18" customHeight="1" x14ac:dyDescent="0.3">
      <c r="A21" s="64">
        <v>12</v>
      </c>
      <c r="B21" s="95" t="s">
        <v>35</v>
      </c>
      <c r="C21" s="103">
        <v>18</v>
      </c>
      <c r="D21" s="97">
        <v>3043631286.6735001</v>
      </c>
      <c r="E21" s="97">
        <v>1599824967.2144001</v>
      </c>
      <c r="F21" s="98">
        <f t="shared" si="0"/>
        <v>4643456253.8879004</v>
      </c>
      <c r="G21" s="99">
        <v>78949802.439999998</v>
      </c>
      <c r="H21" s="99">
        <v>0</v>
      </c>
      <c r="I21" s="97">
        <v>667743490.03999996</v>
      </c>
      <c r="J21" s="100">
        <f t="shared" si="1"/>
        <v>3896762961.4079008</v>
      </c>
      <c r="K21" s="98">
        <v>9640446.3300000001</v>
      </c>
      <c r="L21" s="98">
        <v>4342404.9932000004</v>
      </c>
      <c r="M21" s="98">
        <v>107381264.05</v>
      </c>
      <c r="N21" s="100">
        <v>1044939757.3169</v>
      </c>
      <c r="O21" s="100">
        <v>0</v>
      </c>
      <c r="P21" s="101">
        <f t="shared" si="2"/>
        <v>1044939757.3169</v>
      </c>
      <c r="Q21" s="101">
        <f t="shared" si="3"/>
        <v>5809760126.578001</v>
      </c>
      <c r="R21" s="102">
        <f t="shared" si="4"/>
        <v>5063066834.0980005</v>
      </c>
      <c r="S21" s="64">
        <v>12</v>
      </c>
    </row>
    <row r="22" spans="1:19" ht="18" customHeight="1" x14ac:dyDescent="0.3">
      <c r="A22" s="64">
        <v>13</v>
      </c>
      <c r="B22" s="95" t="s">
        <v>36</v>
      </c>
      <c r="C22" s="103">
        <v>16</v>
      </c>
      <c r="D22" s="97">
        <v>2910475907.1942</v>
      </c>
      <c r="E22" s="97">
        <v>0</v>
      </c>
      <c r="F22" s="98">
        <f t="shared" si="0"/>
        <v>2910475907.1942</v>
      </c>
      <c r="G22" s="99">
        <v>86493536.700000003</v>
      </c>
      <c r="H22" s="99">
        <v>102458000.01000001</v>
      </c>
      <c r="I22" s="97">
        <v>618211493.80999994</v>
      </c>
      <c r="J22" s="100">
        <f t="shared" si="1"/>
        <v>2103312876.6742001</v>
      </c>
      <c r="K22" s="98">
        <v>5809578.6699999999</v>
      </c>
      <c r="L22" s="98">
        <v>4152429.753</v>
      </c>
      <c r="M22" s="98">
        <v>102683456.84999999</v>
      </c>
      <c r="N22" s="100">
        <v>938955471.68859994</v>
      </c>
      <c r="O22" s="100">
        <v>0</v>
      </c>
      <c r="P22" s="101">
        <f t="shared" si="2"/>
        <v>938955471.68859994</v>
      </c>
      <c r="Q22" s="101">
        <f t="shared" si="3"/>
        <v>3962076844.1557999</v>
      </c>
      <c r="R22" s="102">
        <f t="shared" si="4"/>
        <v>3154913813.6358004</v>
      </c>
      <c r="S22" s="64">
        <v>13</v>
      </c>
    </row>
    <row r="23" spans="1:19" ht="18" customHeight="1" x14ac:dyDescent="0.3">
      <c r="A23" s="64">
        <v>14</v>
      </c>
      <c r="B23" s="95" t="s">
        <v>37</v>
      </c>
      <c r="C23" s="103">
        <v>17</v>
      </c>
      <c r="D23" s="97">
        <v>3273514322.8427</v>
      </c>
      <c r="E23" s="97">
        <v>0</v>
      </c>
      <c r="F23" s="98">
        <f t="shared" si="0"/>
        <v>3273514322.8427</v>
      </c>
      <c r="G23" s="99">
        <v>66510511.539999999</v>
      </c>
      <c r="H23" s="99">
        <v>0</v>
      </c>
      <c r="I23" s="97">
        <v>359035558.30000001</v>
      </c>
      <c r="J23" s="100">
        <f t="shared" si="1"/>
        <v>2847968253.0026999</v>
      </c>
      <c r="K23" s="98">
        <v>6534236.8700000001</v>
      </c>
      <c r="L23" s="98">
        <v>4670383.3684</v>
      </c>
      <c r="M23" s="98">
        <v>115491685.02</v>
      </c>
      <c r="N23" s="100">
        <v>1118468190.9958</v>
      </c>
      <c r="O23" s="100">
        <v>0</v>
      </c>
      <c r="P23" s="101">
        <f t="shared" si="2"/>
        <v>1118468190.9958</v>
      </c>
      <c r="Q23" s="101">
        <f t="shared" si="3"/>
        <v>4518678819.0969</v>
      </c>
      <c r="R23" s="102">
        <f t="shared" si="4"/>
        <v>4093132749.2568998</v>
      </c>
      <c r="S23" s="64">
        <v>14</v>
      </c>
    </row>
    <row r="24" spans="1:19" ht="18" customHeight="1" x14ac:dyDescent="0.3">
      <c r="A24" s="64">
        <v>15</v>
      </c>
      <c r="B24" s="95" t="s">
        <v>38</v>
      </c>
      <c r="C24" s="103">
        <v>11</v>
      </c>
      <c r="D24" s="97">
        <v>3066005679.9277</v>
      </c>
      <c r="E24" s="97">
        <v>0</v>
      </c>
      <c r="F24" s="98">
        <f t="shared" si="0"/>
        <v>3066005679.9277</v>
      </c>
      <c r="G24" s="99">
        <v>33506010.780000001</v>
      </c>
      <c r="H24" s="99">
        <v>533792423.91000003</v>
      </c>
      <c r="I24" s="97">
        <v>397856398.69999999</v>
      </c>
      <c r="J24" s="100">
        <f t="shared" si="1"/>
        <v>2100850846.5376999</v>
      </c>
      <c r="K24" s="98">
        <v>6120030.46</v>
      </c>
      <c r="L24" s="98">
        <v>4374326.9534999998</v>
      </c>
      <c r="M24" s="98">
        <v>108170646.98999999</v>
      </c>
      <c r="N24" s="100">
        <v>977882546.38909996</v>
      </c>
      <c r="O24" s="100">
        <v>0</v>
      </c>
      <c r="P24" s="101">
        <f t="shared" si="2"/>
        <v>977882546.38909996</v>
      </c>
      <c r="Q24" s="101">
        <f t="shared" si="3"/>
        <v>4162553230.7202997</v>
      </c>
      <c r="R24" s="102">
        <f t="shared" si="4"/>
        <v>3197398397.3302999</v>
      </c>
      <c r="S24" s="64">
        <v>15</v>
      </c>
    </row>
    <row r="25" spans="1:19" ht="18" customHeight="1" x14ac:dyDescent="0.3">
      <c r="A25" s="64">
        <v>16</v>
      </c>
      <c r="B25" s="95" t="s">
        <v>39</v>
      </c>
      <c r="C25" s="103">
        <v>27</v>
      </c>
      <c r="D25" s="97">
        <v>3384331853.5299001</v>
      </c>
      <c r="E25" s="97">
        <v>828793898.64289999</v>
      </c>
      <c r="F25" s="98">
        <f t="shared" si="0"/>
        <v>4213125752.1728001</v>
      </c>
      <c r="G25" s="99">
        <v>52497971.649999999</v>
      </c>
      <c r="H25" s="99">
        <v>0</v>
      </c>
      <c r="I25" s="97">
        <v>1008399955.6900001</v>
      </c>
      <c r="J25" s="100">
        <f t="shared" si="1"/>
        <v>3152227824.8327999</v>
      </c>
      <c r="K25" s="98">
        <v>9186173.3699999992</v>
      </c>
      <c r="L25" s="98">
        <v>4828488.7869999995</v>
      </c>
      <c r="M25" s="98">
        <v>119401398.58</v>
      </c>
      <c r="N25" s="100">
        <v>1106769845.6638</v>
      </c>
      <c r="O25" s="100">
        <v>0</v>
      </c>
      <c r="P25" s="101">
        <f t="shared" si="2"/>
        <v>1106769845.6638</v>
      </c>
      <c r="Q25" s="101">
        <f t="shared" si="3"/>
        <v>5453311658.5736008</v>
      </c>
      <c r="R25" s="102">
        <f t="shared" si="4"/>
        <v>4392413731.2335997</v>
      </c>
      <c r="S25" s="64">
        <v>16</v>
      </c>
    </row>
    <row r="26" spans="1:19" ht="18" customHeight="1" x14ac:dyDescent="0.3">
      <c r="A26" s="64">
        <v>17</v>
      </c>
      <c r="B26" s="95" t="s">
        <v>40</v>
      </c>
      <c r="C26" s="103">
        <v>27</v>
      </c>
      <c r="D26" s="97">
        <v>3640162853.3400002</v>
      </c>
      <c r="E26" s="97">
        <v>0</v>
      </c>
      <c r="F26" s="98">
        <f t="shared" si="0"/>
        <v>3640162853.3400002</v>
      </c>
      <c r="G26" s="99">
        <v>28348661.27</v>
      </c>
      <c r="H26" s="99">
        <v>0</v>
      </c>
      <c r="I26" s="97">
        <v>315790791.37</v>
      </c>
      <c r="J26" s="100">
        <f t="shared" si="1"/>
        <v>3296023400.7000003</v>
      </c>
      <c r="K26" s="98">
        <v>7266101.2000000002</v>
      </c>
      <c r="L26" s="98">
        <v>5193487.6014</v>
      </c>
      <c r="M26" s="98">
        <v>128427280.34999999</v>
      </c>
      <c r="N26" s="100">
        <v>1179759985.1118</v>
      </c>
      <c r="O26" s="100">
        <v>0</v>
      </c>
      <c r="P26" s="101">
        <f t="shared" si="2"/>
        <v>1179759985.1118</v>
      </c>
      <c r="Q26" s="101">
        <f t="shared" si="3"/>
        <v>4960809707.6032</v>
      </c>
      <c r="R26" s="102">
        <f t="shared" si="4"/>
        <v>4616670254.9631996</v>
      </c>
      <c r="S26" s="64">
        <v>17</v>
      </c>
    </row>
    <row r="27" spans="1:19" ht="18" customHeight="1" x14ac:dyDescent="0.3">
      <c r="A27" s="64">
        <v>18</v>
      </c>
      <c r="B27" s="95" t="s">
        <v>41</v>
      </c>
      <c r="C27" s="103">
        <v>23</v>
      </c>
      <c r="D27" s="97">
        <v>4264874171.6362</v>
      </c>
      <c r="E27" s="97">
        <v>0</v>
      </c>
      <c r="F27" s="98">
        <f t="shared" si="0"/>
        <v>4264874171.6362</v>
      </c>
      <c r="G27" s="99">
        <v>212722827.41999999</v>
      </c>
      <c r="H27" s="99">
        <v>0</v>
      </c>
      <c r="I27" s="97">
        <v>355822116.18000001</v>
      </c>
      <c r="J27" s="100">
        <f t="shared" si="1"/>
        <v>3696329228.0362</v>
      </c>
      <c r="K27" s="98">
        <v>8513082.6799999997</v>
      </c>
      <c r="L27" s="98">
        <v>6084774.7818</v>
      </c>
      <c r="M27" s="98">
        <v>150467496.36000001</v>
      </c>
      <c r="N27" s="100">
        <v>1442563446.3529999</v>
      </c>
      <c r="O27" s="100">
        <v>0</v>
      </c>
      <c r="P27" s="101">
        <f t="shared" si="2"/>
        <v>1442563446.3529999</v>
      </c>
      <c r="Q27" s="101">
        <f t="shared" si="3"/>
        <v>5872502971.8109989</v>
      </c>
      <c r="R27" s="102">
        <f t="shared" si="4"/>
        <v>5303958028.2109995</v>
      </c>
      <c r="S27" s="64">
        <v>18</v>
      </c>
    </row>
    <row r="28" spans="1:19" ht="18" customHeight="1" x14ac:dyDescent="0.3">
      <c r="A28" s="64">
        <v>19</v>
      </c>
      <c r="B28" s="95" t="s">
        <v>42</v>
      </c>
      <c r="C28" s="103">
        <v>44</v>
      </c>
      <c r="D28" s="97">
        <v>5163104992.6866999</v>
      </c>
      <c r="E28" s="97">
        <v>0</v>
      </c>
      <c r="F28" s="98">
        <f t="shared" si="0"/>
        <v>5163104992.6866999</v>
      </c>
      <c r="G28" s="99">
        <v>68651257.310000002</v>
      </c>
      <c r="H28" s="99">
        <v>0</v>
      </c>
      <c r="I28" s="97">
        <v>651814339.41999996</v>
      </c>
      <c r="J28" s="100">
        <f t="shared" si="1"/>
        <v>4442639395.9566994</v>
      </c>
      <c r="K28" s="98">
        <v>10306034.34</v>
      </c>
      <c r="L28" s="98">
        <v>7366297.2905999999</v>
      </c>
      <c r="M28" s="98">
        <v>182157655.88</v>
      </c>
      <c r="N28" s="100">
        <v>1830202121.4914</v>
      </c>
      <c r="O28" s="100">
        <v>0</v>
      </c>
      <c r="P28" s="101">
        <f t="shared" si="2"/>
        <v>1830202121.4914</v>
      </c>
      <c r="Q28" s="101">
        <f t="shared" si="3"/>
        <v>7193137101.6886997</v>
      </c>
      <c r="R28" s="102">
        <f t="shared" si="4"/>
        <v>6472671504.9586992</v>
      </c>
      <c r="S28" s="64">
        <v>19</v>
      </c>
    </row>
    <row r="29" spans="1:19" ht="18" customHeight="1" x14ac:dyDescent="0.3">
      <c r="A29" s="64">
        <v>20</v>
      </c>
      <c r="B29" s="95" t="s">
        <v>43</v>
      </c>
      <c r="C29" s="103">
        <v>34</v>
      </c>
      <c r="D29" s="97">
        <v>4001259427.6065001</v>
      </c>
      <c r="E29" s="97">
        <v>0</v>
      </c>
      <c r="F29" s="98">
        <f t="shared" si="0"/>
        <v>4001259427.6065001</v>
      </c>
      <c r="G29" s="99">
        <v>101946138.66</v>
      </c>
      <c r="H29" s="99">
        <v>0</v>
      </c>
      <c r="I29" s="97">
        <v>399619378.58999997</v>
      </c>
      <c r="J29" s="100">
        <f t="shared" si="1"/>
        <v>3499693910.3565001</v>
      </c>
      <c r="K29" s="98">
        <v>7986883.3099999996</v>
      </c>
      <c r="L29" s="98">
        <v>5708670.7558000004</v>
      </c>
      <c r="M29" s="98">
        <v>141166999.11000001</v>
      </c>
      <c r="N29" s="100">
        <v>1306071664.2413001</v>
      </c>
      <c r="O29" s="100">
        <v>0</v>
      </c>
      <c r="P29" s="101">
        <f t="shared" si="2"/>
        <v>1306071664.2413001</v>
      </c>
      <c r="Q29" s="101">
        <f t="shared" si="3"/>
        <v>5462193645.0235996</v>
      </c>
      <c r="R29" s="102">
        <f t="shared" si="4"/>
        <v>4960628127.7735996</v>
      </c>
      <c r="S29" s="64">
        <v>20</v>
      </c>
    </row>
    <row r="30" spans="1:19" ht="18" customHeight="1" x14ac:dyDescent="0.3">
      <c r="A30" s="64">
        <v>21</v>
      </c>
      <c r="B30" s="95" t="s">
        <v>44</v>
      </c>
      <c r="C30" s="103">
        <v>21</v>
      </c>
      <c r="D30" s="97">
        <v>3437101810.7986002</v>
      </c>
      <c r="E30" s="97">
        <v>0</v>
      </c>
      <c r="F30" s="98">
        <f t="shared" si="0"/>
        <v>3437101810.7986002</v>
      </c>
      <c r="G30" s="99">
        <v>40527697.229999997</v>
      </c>
      <c r="H30" s="99">
        <v>0</v>
      </c>
      <c r="I30" s="97">
        <v>454134183.77999997</v>
      </c>
      <c r="J30" s="100">
        <f t="shared" si="1"/>
        <v>2942439929.7886</v>
      </c>
      <c r="K30" s="98">
        <v>6860772.6100000003</v>
      </c>
      <c r="L30" s="98">
        <v>4903776.6601</v>
      </c>
      <c r="M30" s="98">
        <v>121263156.52</v>
      </c>
      <c r="N30" s="100">
        <v>1040861070.2642</v>
      </c>
      <c r="O30" s="100">
        <v>0</v>
      </c>
      <c r="P30" s="101">
        <f t="shared" si="2"/>
        <v>1040861070.2642</v>
      </c>
      <c r="Q30" s="101">
        <f t="shared" si="3"/>
        <v>4610990586.8529005</v>
      </c>
      <c r="R30" s="102">
        <f t="shared" si="4"/>
        <v>4116328705.8429003</v>
      </c>
      <c r="S30" s="64">
        <v>21</v>
      </c>
    </row>
    <row r="31" spans="1:19" ht="18" customHeight="1" x14ac:dyDescent="0.3">
      <c r="A31" s="64">
        <v>22</v>
      </c>
      <c r="B31" s="95" t="s">
        <v>45</v>
      </c>
      <c r="C31" s="103">
        <v>21</v>
      </c>
      <c r="D31" s="97">
        <v>3597607967.8467999</v>
      </c>
      <c r="E31" s="97">
        <v>0</v>
      </c>
      <c r="F31" s="98">
        <f t="shared" si="0"/>
        <v>3597607967.8467999</v>
      </c>
      <c r="G31" s="99">
        <v>28785606.329999998</v>
      </c>
      <c r="H31" s="99">
        <v>117593824.09999999</v>
      </c>
      <c r="I31" s="97">
        <v>611500169.09000003</v>
      </c>
      <c r="J31" s="100">
        <f t="shared" si="1"/>
        <v>2839728368.3267999</v>
      </c>
      <c r="K31" s="98">
        <v>7181157.7199999997</v>
      </c>
      <c r="L31" s="98">
        <v>5132773.76</v>
      </c>
      <c r="M31" s="98">
        <v>126925916.69</v>
      </c>
      <c r="N31" s="100">
        <v>1031842534.9913</v>
      </c>
      <c r="O31" s="100">
        <v>0</v>
      </c>
      <c r="P31" s="101">
        <f t="shared" si="2"/>
        <v>1031842534.9913</v>
      </c>
      <c r="Q31" s="101">
        <f t="shared" si="3"/>
        <v>4768690351.0080996</v>
      </c>
      <c r="R31" s="102">
        <f t="shared" si="4"/>
        <v>4010810751.4881001</v>
      </c>
      <c r="S31" s="64">
        <v>22</v>
      </c>
    </row>
    <row r="32" spans="1:19" ht="18" customHeight="1" x14ac:dyDescent="0.3">
      <c r="A32" s="64">
        <v>23</v>
      </c>
      <c r="B32" s="95" t="s">
        <v>46</v>
      </c>
      <c r="C32" s="103">
        <v>16</v>
      </c>
      <c r="D32" s="97">
        <v>2897499880.7886</v>
      </c>
      <c r="E32" s="97">
        <v>0</v>
      </c>
      <c r="F32" s="98">
        <f t="shared" si="0"/>
        <v>2897499880.7886</v>
      </c>
      <c r="G32" s="99">
        <v>37140990.009999998</v>
      </c>
      <c r="H32" s="99">
        <v>0</v>
      </c>
      <c r="I32" s="97">
        <v>573621836.71000004</v>
      </c>
      <c r="J32" s="100">
        <f t="shared" si="1"/>
        <v>2286737054.0685997</v>
      </c>
      <c r="K32" s="98">
        <v>5783677.3300000001</v>
      </c>
      <c r="L32" s="98">
        <v>4133916.6164000002</v>
      </c>
      <c r="M32" s="98">
        <v>102225654.31999999</v>
      </c>
      <c r="N32" s="100">
        <v>958364447.96140003</v>
      </c>
      <c r="O32" s="100">
        <v>0</v>
      </c>
      <c r="P32" s="101">
        <f t="shared" si="2"/>
        <v>958364447.96140003</v>
      </c>
      <c r="Q32" s="101">
        <f t="shared" si="3"/>
        <v>3968007577.0163999</v>
      </c>
      <c r="R32" s="102">
        <f t="shared" si="4"/>
        <v>3357244750.2963996</v>
      </c>
      <c r="S32" s="64">
        <v>23</v>
      </c>
    </row>
    <row r="33" spans="1:19" ht="18" customHeight="1" x14ac:dyDescent="0.3">
      <c r="A33" s="64">
        <v>24</v>
      </c>
      <c r="B33" s="95" t="s">
        <v>47</v>
      </c>
      <c r="C33" s="103">
        <v>20</v>
      </c>
      <c r="D33" s="97">
        <v>4360577112.0200005</v>
      </c>
      <c r="E33" s="97">
        <v>0</v>
      </c>
      <c r="F33" s="98">
        <f t="shared" si="0"/>
        <v>4360577112.0200005</v>
      </c>
      <c r="G33" s="99">
        <v>1233025932.79</v>
      </c>
      <c r="H33" s="99">
        <v>2000000000</v>
      </c>
      <c r="I33" s="97">
        <v>1500000000</v>
      </c>
      <c r="J33" s="100">
        <f t="shared" si="1"/>
        <v>-372448820.7699995</v>
      </c>
      <c r="K33" s="98">
        <v>8704114.5800000001</v>
      </c>
      <c r="L33" s="98">
        <v>6221315.9352000002</v>
      </c>
      <c r="M33" s="98">
        <v>153843957.49000001</v>
      </c>
      <c r="N33" s="100">
        <v>9267593269.8395996</v>
      </c>
      <c r="O33" s="100">
        <v>1000000000</v>
      </c>
      <c r="P33" s="101">
        <f t="shared" si="2"/>
        <v>8267593269.8395996</v>
      </c>
      <c r="Q33" s="101">
        <f t="shared" si="3"/>
        <v>13796939769.864799</v>
      </c>
      <c r="R33" s="102">
        <f t="shared" si="4"/>
        <v>8063913837.0748005</v>
      </c>
      <c r="S33" s="64">
        <v>24</v>
      </c>
    </row>
    <row r="34" spans="1:19" ht="18" customHeight="1" x14ac:dyDescent="0.3">
      <c r="A34" s="64">
        <v>25</v>
      </c>
      <c r="B34" s="95" t="s">
        <v>48</v>
      </c>
      <c r="C34" s="103">
        <v>13</v>
      </c>
      <c r="D34" s="97">
        <v>3001816102.5137</v>
      </c>
      <c r="E34" s="97">
        <v>0</v>
      </c>
      <c r="F34" s="98">
        <f t="shared" si="0"/>
        <v>3001816102.5137</v>
      </c>
      <c r="G34" s="99">
        <v>34223647.020000003</v>
      </c>
      <c r="H34" s="99">
        <v>226360533.05000001</v>
      </c>
      <c r="I34" s="97">
        <v>276871296.01999998</v>
      </c>
      <c r="J34" s="100">
        <f t="shared" si="1"/>
        <v>2464360626.4236999</v>
      </c>
      <c r="K34" s="98">
        <v>5991902.1399999997</v>
      </c>
      <c r="L34" s="98">
        <v>4282746.4973999998</v>
      </c>
      <c r="M34" s="98">
        <v>105905997.53</v>
      </c>
      <c r="N34" s="100">
        <v>886194495.39030004</v>
      </c>
      <c r="O34" s="100">
        <v>0</v>
      </c>
      <c r="P34" s="101">
        <f t="shared" si="2"/>
        <v>886194495.39030004</v>
      </c>
      <c r="Q34" s="101">
        <f t="shared" si="3"/>
        <v>4004191244.0713997</v>
      </c>
      <c r="R34" s="102">
        <f t="shared" si="4"/>
        <v>3466735767.9813995</v>
      </c>
      <c r="S34" s="64">
        <v>25</v>
      </c>
    </row>
    <row r="35" spans="1:19" ht="18" customHeight="1" x14ac:dyDescent="0.3">
      <c r="A35" s="64">
        <v>26</v>
      </c>
      <c r="B35" s="95" t="s">
        <v>49</v>
      </c>
      <c r="C35" s="103">
        <v>25</v>
      </c>
      <c r="D35" s="97">
        <v>3855699130.7680998</v>
      </c>
      <c r="E35" s="97">
        <v>0</v>
      </c>
      <c r="F35" s="98">
        <f t="shared" si="0"/>
        <v>3855699130.7680998</v>
      </c>
      <c r="G35" s="99">
        <v>43801311.840000004</v>
      </c>
      <c r="H35" s="99">
        <v>275631992.38</v>
      </c>
      <c r="I35" s="97">
        <v>333566925.22000003</v>
      </c>
      <c r="J35" s="100">
        <f t="shared" si="1"/>
        <v>3202698901.3280993</v>
      </c>
      <c r="K35" s="98">
        <v>7696331.5099999998</v>
      </c>
      <c r="L35" s="98">
        <v>5500997.1908</v>
      </c>
      <c r="M35" s="98">
        <v>136031538.47</v>
      </c>
      <c r="N35" s="100">
        <v>1119411718.5989001</v>
      </c>
      <c r="O35" s="100">
        <v>0</v>
      </c>
      <c r="P35" s="101">
        <f t="shared" si="2"/>
        <v>1119411718.5989001</v>
      </c>
      <c r="Q35" s="101">
        <f t="shared" si="3"/>
        <v>5124339716.5377998</v>
      </c>
      <c r="R35" s="102">
        <f t="shared" si="4"/>
        <v>4471339487.0977993</v>
      </c>
      <c r="S35" s="64">
        <v>26</v>
      </c>
    </row>
    <row r="36" spans="1:19" ht="18" customHeight="1" x14ac:dyDescent="0.3">
      <c r="A36" s="64">
        <v>27</v>
      </c>
      <c r="B36" s="95" t="s">
        <v>50</v>
      </c>
      <c r="C36" s="103">
        <v>20</v>
      </c>
      <c r="D36" s="97">
        <v>3024110596.0036998</v>
      </c>
      <c r="E36" s="97">
        <v>0</v>
      </c>
      <c r="F36" s="98">
        <f t="shared" si="0"/>
        <v>3024110596.0036998</v>
      </c>
      <c r="G36" s="99">
        <v>65958551.520000003</v>
      </c>
      <c r="H36" s="99">
        <v>0</v>
      </c>
      <c r="I36" s="97">
        <v>1285898299.3800001</v>
      </c>
      <c r="J36" s="100">
        <f t="shared" si="1"/>
        <v>1672253745.1036997</v>
      </c>
      <c r="K36" s="98">
        <v>6036404</v>
      </c>
      <c r="L36" s="98">
        <v>4314554.4632000001</v>
      </c>
      <c r="M36" s="98">
        <v>106692561.56</v>
      </c>
      <c r="N36" s="100">
        <v>1189268938.3764999</v>
      </c>
      <c r="O36" s="100">
        <v>0</v>
      </c>
      <c r="P36" s="101">
        <f t="shared" si="2"/>
        <v>1189268938.3764999</v>
      </c>
      <c r="Q36" s="101">
        <f t="shared" si="3"/>
        <v>4330423054.4033995</v>
      </c>
      <c r="R36" s="102">
        <f t="shared" si="4"/>
        <v>2978566203.5033998</v>
      </c>
      <c r="S36" s="64">
        <v>27</v>
      </c>
    </row>
    <row r="37" spans="1:19" ht="18" customHeight="1" x14ac:dyDescent="0.3">
      <c r="A37" s="64">
        <v>28</v>
      </c>
      <c r="B37" s="95" t="s">
        <v>51</v>
      </c>
      <c r="C37" s="103">
        <v>18</v>
      </c>
      <c r="D37" s="97">
        <v>3030101697.7747002</v>
      </c>
      <c r="E37" s="97">
        <v>1264423928.046</v>
      </c>
      <c r="F37" s="98">
        <f t="shared" si="0"/>
        <v>4294525625.8207002</v>
      </c>
      <c r="G37" s="99">
        <v>51252138.68</v>
      </c>
      <c r="H37" s="99">
        <v>951995613.62</v>
      </c>
      <c r="I37" s="97">
        <v>515126931.64999998</v>
      </c>
      <c r="J37" s="100">
        <f t="shared" si="1"/>
        <v>2776150941.8707004</v>
      </c>
      <c r="K37" s="98">
        <v>9838098.8100000005</v>
      </c>
      <c r="L37" s="98">
        <v>4323102.0788000003</v>
      </c>
      <c r="M37" s="98">
        <v>106903931.47</v>
      </c>
      <c r="N37" s="100">
        <v>1058246387.7467</v>
      </c>
      <c r="O37" s="100">
        <v>0</v>
      </c>
      <c r="P37" s="101">
        <f t="shared" si="2"/>
        <v>1058246387.7467</v>
      </c>
      <c r="Q37" s="101">
        <f t="shared" si="3"/>
        <v>5473837145.9262009</v>
      </c>
      <c r="R37" s="102">
        <f t="shared" si="4"/>
        <v>3955462461.9762001</v>
      </c>
      <c r="S37" s="64">
        <v>28</v>
      </c>
    </row>
    <row r="38" spans="1:19" ht="18" customHeight="1" x14ac:dyDescent="0.3">
      <c r="A38" s="64">
        <v>29</v>
      </c>
      <c r="B38" s="95" t="s">
        <v>52</v>
      </c>
      <c r="C38" s="103">
        <v>30</v>
      </c>
      <c r="D38" s="97">
        <v>2968672637.8094001</v>
      </c>
      <c r="E38" s="97">
        <v>0</v>
      </c>
      <c r="F38" s="98">
        <f t="shared" si="0"/>
        <v>2968672637.8094001</v>
      </c>
      <c r="G38" s="99">
        <v>104632899.01000001</v>
      </c>
      <c r="H38" s="99">
        <v>305678787</v>
      </c>
      <c r="I38" s="97">
        <v>1527614502.9400001</v>
      </c>
      <c r="J38" s="100">
        <f t="shared" si="1"/>
        <v>1030746448.8593998</v>
      </c>
      <c r="K38" s="98">
        <v>5925744.7199999997</v>
      </c>
      <c r="L38" s="98">
        <v>4235460.1039000005</v>
      </c>
      <c r="M38" s="98">
        <v>104736674.84</v>
      </c>
      <c r="N38" s="100">
        <v>1044026138.5839</v>
      </c>
      <c r="O38" s="100">
        <v>0</v>
      </c>
      <c r="P38" s="101">
        <f t="shared" si="2"/>
        <v>1044026138.5839</v>
      </c>
      <c r="Q38" s="101">
        <f t="shared" si="3"/>
        <v>4127596656.0572</v>
      </c>
      <c r="R38" s="102">
        <f t="shared" si="4"/>
        <v>2189670467.1071997</v>
      </c>
      <c r="S38" s="64">
        <v>29</v>
      </c>
    </row>
    <row r="39" spans="1:19" ht="18" customHeight="1" x14ac:dyDescent="0.3">
      <c r="A39" s="64">
        <v>30</v>
      </c>
      <c r="B39" s="95" t="s">
        <v>53</v>
      </c>
      <c r="C39" s="103">
        <v>33</v>
      </c>
      <c r="D39" s="97">
        <v>3650884059.4500999</v>
      </c>
      <c r="E39" s="97">
        <v>0</v>
      </c>
      <c r="F39" s="98">
        <f t="shared" si="0"/>
        <v>3650884059.4500999</v>
      </c>
      <c r="G39" s="99">
        <v>321052947.91000003</v>
      </c>
      <c r="H39" s="99">
        <v>99912935</v>
      </c>
      <c r="I39" s="97">
        <v>818716101.65999997</v>
      </c>
      <c r="J39" s="100">
        <f t="shared" si="1"/>
        <v>2411202074.8801003</v>
      </c>
      <c r="K39" s="98">
        <v>7287501.7199999997</v>
      </c>
      <c r="L39" s="98">
        <v>5208783.7441999996</v>
      </c>
      <c r="M39" s="98">
        <v>128805531.38</v>
      </c>
      <c r="N39" s="100">
        <v>1667325562.8404</v>
      </c>
      <c r="O39" s="100">
        <v>0</v>
      </c>
      <c r="P39" s="101">
        <f t="shared" si="2"/>
        <v>1667325562.8404</v>
      </c>
      <c r="Q39" s="101">
        <f t="shared" si="3"/>
        <v>5459511439.1346998</v>
      </c>
      <c r="R39" s="102">
        <f t="shared" si="4"/>
        <v>4219829454.5647001</v>
      </c>
      <c r="S39" s="64">
        <v>30</v>
      </c>
    </row>
    <row r="40" spans="1:19" ht="18" customHeight="1" x14ac:dyDescent="0.3">
      <c r="A40" s="64">
        <v>31</v>
      </c>
      <c r="B40" s="95" t="s">
        <v>54</v>
      </c>
      <c r="C40" s="103">
        <v>17</v>
      </c>
      <c r="D40" s="97">
        <v>3399093370.1705999</v>
      </c>
      <c r="E40" s="97">
        <v>0</v>
      </c>
      <c r="F40" s="98">
        <f t="shared" si="0"/>
        <v>3399093370.1705999</v>
      </c>
      <c r="G40" s="99">
        <v>21796157.75</v>
      </c>
      <c r="H40" s="99">
        <v>400864283.55500001</v>
      </c>
      <c r="I40" s="97">
        <v>1302461807</v>
      </c>
      <c r="J40" s="100">
        <f t="shared" si="1"/>
        <v>1673971121.8656001</v>
      </c>
      <c r="K40" s="98">
        <v>6784904.25</v>
      </c>
      <c r="L40" s="98">
        <v>4849549.3154999996</v>
      </c>
      <c r="M40" s="98">
        <v>119922194.36</v>
      </c>
      <c r="N40" s="100">
        <v>1050716035.2094001</v>
      </c>
      <c r="O40" s="100">
        <v>0</v>
      </c>
      <c r="P40" s="101">
        <f t="shared" si="2"/>
        <v>1050716035.2094001</v>
      </c>
      <c r="Q40" s="101">
        <f t="shared" si="3"/>
        <v>4581366053.3055</v>
      </c>
      <c r="R40" s="102">
        <f t="shared" si="4"/>
        <v>2856243805.0005002</v>
      </c>
      <c r="S40" s="64">
        <v>31</v>
      </c>
    </row>
    <row r="41" spans="1:19" ht="18" customHeight="1" x14ac:dyDescent="0.3">
      <c r="A41" s="64">
        <v>32</v>
      </c>
      <c r="B41" s="95" t="s">
        <v>55</v>
      </c>
      <c r="C41" s="103">
        <v>23</v>
      </c>
      <c r="D41" s="97">
        <v>3510459146.4464002</v>
      </c>
      <c r="E41" s="97">
        <v>9167394548.7794991</v>
      </c>
      <c r="F41" s="98">
        <f t="shared" si="0"/>
        <v>12677853695.225899</v>
      </c>
      <c r="G41" s="99">
        <v>224300373.94</v>
      </c>
      <c r="H41" s="99">
        <v>0</v>
      </c>
      <c r="I41" s="97">
        <v>675850117.28999996</v>
      </c>
      <c r="J41" s="100">
        <f t="shared" si="1"/>
        <v>11777703203.995899</v>
      </c>
      <c r="K41" s="98">
        <v>29334356.050000001</v>
      </c>
      <c r="L41" s="98">
        <v>5008436.9261999996</v>
      </c>
      <c r="M41" s="98">
        <v>123851250.38</v>
      </c>
      <c r="N41" s="100">
        <v>1448824099.5688</v>
      </c>
      <c r="O41" s="100">
        <v>0</v>
      </c>
      <c r="P41" s="101">
        <f t="shared" si="2"/>
        <v>1448824099.5688</v>
      </c>
      <c r="Q41" s="101">
        <f t="shared" si="3"/>
        <v>14284871838.150898</v>
      </c>
      <c r="R41" s="102">
        <f t="shared" si="4"/>
        <v>13384721346.920898</v>
      </c>
      <c r="S41" s="64">
        <v>32</v>
      </c>
    </row>
    <row r="42" spans="1:19" ht="18" customHeight="1" x14ac:dyDescent="0.3">
      <c r="A42" s="64">
        <v>33</v>
      </c>
      <c r="B42" s="95" t="s">
        <v>56</v>
      </c>
      <c r="C42" s="103">
        <v>23</v>
      </c>
      <c r="D42" s="97">
        <v>3587370558.6440001</v>
      </c>
      <c r="E42" s="97">
        <v>0</v>
      </c>
      <c r="F42" s="98">
        <f t="shared" si="0"/>
        <v>3587370558.6440001</v>
      </c>
      <c r="G42" s="99">
        <v>37266218.210000001</v>
      </c>
      <c r="H42" s="99">
        <v>0</v>
      </c>
      <c r="I42" s="97">
        <v>428751642.19</v>
      </c>
      <c r="J42" s="100">
        <f t="shared" si="1"/>
        <v>3121352698.244</v>
      </c>
      <c r="K42" s="98">
        <v>7160722.9000000004</v>
      </c>
      <c r="L42" s="98">
        <v>5118167.8591</v>
      </c>
      <c r="M42" s="98">
        <v>126564734.33</v>
      </c>
      <c r="N42" s="100">
        <v>1083877332.2679</v>
      </c>
      <c r="O42" s="100">
        <v>0</v>
      </c>
      <c r="P42" s="101">
        <f t="shared" si="2"/>
        <v>1083877332.2679</v>
      </c>
      <c r="Q42" s="101">
        <f t="shared" si="3"/>
        <v>4810091516.0009995</v>
      </c>
      <c r="R42" s="102">
        <f t="shared" si="4"/>
        <v>4344073655.6009998</v>
      </c>
      <c r="S42" s="64">
        <v>33</v>
      </c>
    </row>
    <row r="43" spans="1:19" ht="18" customHeight="1" x14ac:dyDescent="0.3">
      <c r="A43" s="64">
        <v>34</v>
      </c>
      <c r="B43" s="95" t="s">
        <v>57</v>
      </c>
      <c r="C43" s="103">
        <v>16</v>
      </c>
      <c r="D43" s="97">
        <v>3135511751.8804002</v>
      </c>
      <c r="E43" s="97">
        <v>0</v>
      </c>
      <c r="F43" s="98">
        <f t="shared" si="0"/>
        <v>3135511751.8804002</v>
      </c>
      <c r="G43" s="99">
        <v>22654439.68</v>
      </c>
      <c r="H43" s="99">
        <v>0</v>
      </c>
      <c r="I43" s="97">
        <v>553013899.09000003</v>
      </c>
      <c r="J43" s="100">
        <f t="shared" si="1"/>
        <v>2559843413.1104002</v>
      </c>
      <c r="K43" s="98">
        <v>6258771</v>
      </c>
      <c r="L43" s="98">
        <v>4473492.5505999997</v>
      </c>
      <c r="M43" s="98">
        <v>110622865.8</v>
      </c>
      <c r="N43" s="100">
        <v>984180547.57570004</v>
      </c>
      <c r="O43" s="100">
        <v>0</v>
      </c>
      <c r="P43" s="101">
        <f t="shared" si="2"/>
        <v>984180547.57570004</v>
      </c>
      <c r="Q43" s="101">
        <f t="shared" si="3"/>
        <v>4241047428.8067007</v>
      </c>
      <c r="R43" s="102">
        <f t="shared" si="4"/>
        <v>3665379090.0367002</v>
      </c>
      <c r="S43" s="64">
        <v>34</v>
      </c>
    </row>
    <row r="44" spans="1:19" ht="18" customHeight="1" x14ac:dyDescent="0.3">
      <c r="A44" s="64">
        <v>35</v>
      </c>
      <c r="B44" s="95" t="s">
        <v>58</v>
      </c>
      <c r="C44" s="103">
        <v>17</v>
      </c>
      <c r="D44" s="97">
        <v>3232310112.1469002</v>
      </c>
      <c r="E44" s="97">
        <v>0</v>
      </c>
      <c r="F44" s="98">
        <f t="shared" si="0"/>
        <v>3232310112.1469002</v>
      </c>
      <c r="G44" s="99">
        <v>33986777.189999998</v>
      </c>
      <c r="H44" s="99">
        <v>0</v>
      </c>
      <c r="I44" s="97">
        <v>242539775</v>
      </c>
      <c r="J44" s="100">
        <f t="shared" si="1"/>
        <v>2955783559.9569001</v>
      </c>
      <c r="K44" s="98">
        <v>6451989.46</v>
      </c>
      <c r="L44" s="98">
        <v>4611596.5597000001</v>
      </c>
      <c r="M44" s="98">
        <v>114037974.03</v>
      </c>
      <c r="N44" s="100">
        <v>955769480.27810001</v>
      </c>
      <c r="O44" s="100">
        <v>0</v>
      </c>
      <c r="P44" s="101">
        <f t="shared" si="2"/>
        <v>955769480.27810001</v>
      </c>
      <c r="Q44" s="101">
        <f t="shared" si="3"/>
        <v>4313181152.4747009</v>
      </c>
      <c r="R44" s="102">
        <f t="shared" si="4"/>
        <v>4036654600.2847004</v>
      </c>
      <c r="S44" s="64">
        <v>35</v>
      </c>
    </row>
    <row r="45" spans="1:19" ht="18" customHeight="1" thickBot="1" x14ac:dyDescent="0.35">
      <c r="A45" s="64">
        <v>36</v>
      </c>
      <c r="B45" s="95" t="s">
        <v>59</v>
      </c>
      <c r="C45" s="103">
        <v>14</v>
      </c>
      <c r="D45" s="97">
        <v>3239193988.8685002</v>
      </c>
      <c r="E45" s="97">
        <v>0</v>
      </c>
      <c r="F45" s="98">
        <f t="shared" si="0"/>
        <v>3239193988.8685002</v>
      </c>
      <c r="G45" s="99">
        <v>28430222.68</v>
      </c>
      <c r="H45" s="99">
        <v>488822936.86000001</v>
      </c>
      <c r="I45" s="97">
        <v>575655897.38</v>
      </c>
      <c r="J45" s="100">
        <f t="shared" si="1"/>
        <v>2146284931.9485002</v>
      </c>
      <c r="K45" s="98">
        <v>6465730.3200000003</v>
      </c>
      <c r="L45" s="98">
        <v>4621417.9138000002</v>
      </c>
      <c r="M45" s="98">
        <v>114280841.62</v>
      </c>
      <c r="N45" s="100">
        <v>1024754699.2339</v>
      </c>
      <c r="O45" s="100">
        <v>0</v>
      </c>
      <c r="P45" s="101">
        <f t="shared" si="2"/>
        <v>1024754699.2339</v>
      </c>
      <c r="Q45" s="101">
        <f t="shared" si="3"/>
        <v>4389316677.9561996</v>
      </c>
      <c r="R45" s="102">
        <f t="shared" si="4"/>
        <v>3296407621.0362</v>
      </c>
      <c r="S45" s="64">
        <v>36</v>
      </c>
    </row>
    <row r="46" spans="1:19" ht="18" customHeight="1" thickTop="1" thickBot="1" x14ac:dyDescent="0.35">
      <c r="A46" s="64"/>
      <c r="B46" s="139" t="s">
        <v>879</v>
      </c>
      <c r="C46" s="140"/>
      <c r="D46" s="104">
        <f>SUM(D10:D45)</f>
        <v>123433855631.90459</v>
      </c>
      <c r="E46" s="104">
        <f t="shared" ref="E46:R46" si="5">SUM(E10:E45)</f>
        <v>46074289204.747696</v>
      </c>
      <c r="F46" s="104">
        <f>SUM(F10:F45)</f>
        <v>169508144836.65231</v>
      </c>
      <c r="G46" s="104">
        <f t="shared" si="5"/>
        <v>3641804905.1999993</v>
      </c>
      <c r="H46" s="104">
        <f t="shared" si="5"/>
        <v>6441357268.6350002</v>
      </c>
      <c r="I46" s="104">
        <f>SUM(I10:I45)</f>
        <v>26339910215.330906</v>
      </c>
      <c r="J46" s="104">
        <f t="shared" si="5"/>
        <v>133085072447.48639</v>
      </c>
      <c r="K46" s="104">
        <f t="shared" si="5"/>
        <v>369149741.11000007</v>
      </c>
      <c r="L46" s="104">
        <f t="shared" si="5"/>
        <v>176105362.49100003</v>
      </c>
      <c r="M46" s="104">
        <f t="shared" si="5"/>
        <v>4354825600.000001</v>
      </c>
      <c r="N46" s="104">
        <f t="shared" si="5"/>
        <v>48712637961.220192</v>
      </c>
      <c r="O46" s="104">
        <f t="shared" ref="O46" si="6">SUM(O10:O45)</f>
        <v>1000000000</v>
      </c>
      <c r="P46" s="104">
        <f t="shared" ref="P46" si="7">SUM(P10:P45)</f>
        <v>47712637961.220192</v>
      </c>
      <c r="Q46" s="104">
        <f t="shared" si="5"/>
        <v>223120863501.4736</v>
      </c>
      <c r="R46" s="104">
        <f t="shared" si="5"/>
        <v>185697791112.30759</v>
      </c>
      <c r="S46" s="34"/>
    </row>
    <row r="47" spans="1:19" ht="13.5" thickTop="1" x14ac:dyDescent="0.3">
      <c r="A47" s="34"/>
      <c r="B47" s="34" t="s">
        <v>17</v>
      </c>
      <c r="C47" s="34"/>
      <c r="D47" s="34"/>
      <c r="E47" s="34"/>
      <c r="F47" s="34"/>
      <c r="G47" s="34"/>
      <c r="H47" s="34"/>
      <c r="I47" s="69"/>
      <c r="J47" s="69"/>
      <c r="K47" s="69"/>
      <c r="L47" s="69"/>
      <c r="M47" s="69"/>
      <c r="N47" s="72"/>
      <c r="O47" s="72"/>
      <c r="P47" s="72"/>
      <c r="Q47" s="34"/>
      <c r="R47" s="34"/>
      <c r="S47" s="34"/>
    </row>
    <row r="48" spans="1:19" ht="13" x14ac:dyDescent="0.3">
      <c r="A48" s="34"/>
      <c r="B48" s="34" t="s">
        <v>928</v>
      </c>
      <c r="C48" s="34"/>
      <c r="D48" s="34"/>
      <c r="E48" s="34"/>
      <c r="F48" s="34"/>
      <c r="G48" s="34"/>
      <c r="H48" s="34"/>
      <c r="I48" s="75"/>
      <c r="J48" s="69"/>
      <c r="K48" s="69"/>
      <c r="L48" s="69"/>
      <c r="M48" s="69"/>
      <c r="N48" s="34"/>
      <c r="O48" s="34"/>
      <c r="P48" s="34"/>
      <c r="Q48" s="34"/>
      <c r="R48" s="34"/>
      <c r="S48" s="34"/>
    </row>
    <row r="49" spans="1:19" ht="13" x14ac:dyDescent="0.3">
      <c r="A49" s="34"/>
      <c r="B49" s="34"/>
      <c r="C49" s="76" t="s">
        <v>22</v>
      </c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</row>
    <row r="50" spans="1:19" ht="13" x14ac:dyDescent="0.3">
      <c r="A50" s="34"/>
      <c r="B50" s="34"/>
      <c r="C50" s="76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75"/>
      <c r="S50" s="34"/>
    </row>
    <row r="51" spans="1:19" ht="13" x14ac:dyDescent="0.3">
      <c r="A51" s="34"/>
      <c r="B51" s="34"/>
      <c r="C51" s="34"/>
      <c r="D51" s="34"/>
      <c r="E51" s="34"/>
      <c r="F51" s="75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</row>
    <row r="52" spans="1:19" ht="13" x14ac:dyDescent="0.3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</row>
    <row r="53" spans="1:19" ht="20.5" x14ac:dyDescent="0.45">
      <c r="A53" s="105" t="s">
        <v>916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</row>
    <row r="54" spans="1:19" ht="13" x14ac:dyDescent="0.3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</row>
    <row r="55" spans="1:19" ht="13" x14ac:dyDescent="0.3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</row>
    <row r="56" spans="1:19" ht="13" x14ac:dyDescent="0.3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</row>
    <row r="57" spans="1:19" ht="13" x14ac:dyDescent="0.3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</row>
    <row r="58" spans="1:19" ht="13" x14ac:dyDescent="0.3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</row>
    <row r="59" spans="1:19" ht="13" x14ac:dyDescent="0.3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</row>
    <row r="60" spans="1:19" ht="13" x14ac:dyDescent="0.3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</row>
    <row r="61" spans="1:19" ht="13" x14ac:dyDescent="0.3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</row>
    <row r="62" spans="1:19" ht="13" x14ac:dyDescent="0.3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</row>
    <row r="63" spans="1:19" ht="13" x14ac:dyDescent="0.3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</row>
    <row r="64" spans="1:19" ht="13" x14ac:dyDescent="0.3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</row>
    <row r="65" spans="1:19" ht="13" x14ac:dyDescent="0.3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</row>
    <row r="66" spans="1:19" ht="13" x14ac:dyDescent="0.3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</row>
    <row r="67" spans="1:19" ht="13" x14ac:dyDescent="0.3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</row>
    <row r="68" spans="1:19" ht="13" x14ac:dyDescent="0.3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</row>
    <row r="69" spans="1:19" ht="13" x14ac:dyDescent="0.3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</row>
    <row r="70" spans="1:19" ht="13" x14ac:dyDescent="0.3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</row>
    <row r="71" spans="1:19" ht="13" x14ac:dyDescent="0.3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</row>
    <row r="72" spans="1:19" ht="13" x14ac:dyDescent="0.3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</row>
    <row r="73" spans="1:19" ht="13" x14ac:dyDescent="0.3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</row>
    <row r="74" spans="1:19" ht="13" x14ac:dyDescent="0.3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</row>
    <row r="75" spans="1:19" ht="13" x14ac:dyDescent="0.3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</row>
    <row r="76" spans="1:19" ht="13" x14ac:dyDescent="0.3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</row>
    <row r="77" spans="1:19" ht="13" x14ac:dyDescent="0.3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</row>
    <row r="78" spans="1:19" ht="13" x14ac:dyDescent="0.3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</row>
    <row r="79" spans="1:19" ht="13" x14ac:dyDescent="0.3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</row>
    <row r="80" spans="1:19" ht="13" x14ac:dyDescent="0.3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</row>
  </sheetData>
  <mergeCells count="21">
    <mergeCell ref="A2:P2"/>
    <mergeCell ref="B46:C46"/>
    <mergeCell ref="G7:I7"/>
    <mergeCell ref="F7:F8"/>
    <mergeCell ref="E7:E8"/>
    <mergeCell ref="D7:D8"/>
    <mergeCell ref="C7:C8"/>
    <mergeCell ref="B7:B8"/>
    <mergeCell ref="A4:R4"/>
    <mergeCell ref="A7:A8"/>
    <mergeCell ref="S7:S8"/>
    <mergeCell ref="D5:R5"/>
    <mergeCell ref="J7:J8"/>
    <mergeCell ref="N7:N8"/>
    <mergeCell ref="Q7:Q8"/>
    <mergeCell ref="R7:R8"/>
    <mergeCell ref="K7:K8"/>
    <mergeCell ref="L7:L8"/>
    <mergeCell ref="M7:M8"/>
    <mergeCell ref="O7:O8"/>
    <mergeCell ref="P7:P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X414"/>
  <sheetViews>
    <sheetView topLeftCell="B4" workbookViewId="0">
      <pane xSplit="3" ySplit="3" topLeftCell="R407" activePane="bottomRight" state="frozen"/>
      <selection activeCell="B4" sqref="B4"/>
      <selection pane="topRight" activeCell="E4" sqref="E4"/>
      <selection pane="bottomLeft" activeCell="B7" sqref="B7"/>
      <selection pane="bottomRight" activeCell="Y413" sqref="Y413"/>
    </sheetView>
  </sheetViews>
  <sheetFormatPr defaultRowHeight="12.5" x14ac:dyDescent="0.25"/>
  <cols>
    <col min="1" max="1" width="9.26953125" bestFit="1" customWidth="1"/>
    <col min="2" max="2" width="13.81640625" bestFit="1" customWidth="1"/>
    <col min="3" max="3" width="6.1796875" customWidth="1"/>
    <col min="4" max="4" width="23.81640625" bestFit="1" customWidth="1"/>
    <col min="5" max="5" width="17.1796875" customWidth="1"/>
    <col min="6" max="6" width="19.7265625" customWidth="1"/>
    <col min="7" max="9" width="19.81640625" customWidth="1"/>
    <col min="10" max="10" width="18.453125" customWidth="1"/>
    <col min="11" max="11" width="19.7265625" bestFit="1" customWidth="1"/>
    <col min="12" max="12" width="0.7265625" customWidth="1"/>
    <col min="13" max="13" width="4.7265625" style="13" customWidth="1"/>
    <col min="14" max="14" width="13" customWidth="1"/>
    <col min="15" max="15" width="9.453125" bestFit="1" customWidth="1"/>
    <col min="16" max="16" width="22.26953125" customWidth="1"/>
    <col min="17" max="18" width="18.7265625" customWidth="1"/>
    <col min="19" max="21" width="21.81640625" customWidth="1"/>
    <col min="22" max="22" width="18.7265625" customWidth="1"/>
    <col min="23" max="23" width="22.1796875" bestFit="1" customWidth="1"/>
  </cols>
  <sheetData>
    <row r="1" spans="1:23" ht="25" x14ac:dyDescent="0.5">
      <c r="A1" s="138" t="s">
        <v>20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</row>
    <row r="2" spans="1:23" ht="25" hidden="1" x14ac:dyDescent="0.5">
      <c r="A2" s="18"/>
      <c r="B2" s="18"/>
      <c r="C2" s="18"/>
      <c r="D2" s="18"/>
      <c r="E2" s="18"/>
      <c r="F2" s="33"/>
      <c r="G2" s="18"/>
      <c r="H2" s="33"/>
      <c r="I2" s="33"/>
      <c r="J2" s="18"/>
      <c r="K2" s="18"/>
      <c r="L2" s="18"/>
      <c r="M2" s="18"/>
      <c r="N2" s="18"/>
      <c r="O2" s="18"/>
      <c r="P2" s="18"/>
      <c r="Q2" s="18"/>
      <c r="R2" s="33"/>
      <c r="S2" s="18"/>
      <c r="T2" s="33"/>
      <c r="U2" s="33"/>
      <c r="V2" s="18"/>
      <c r="W2" s="18"/>
    </row>
    <row r="3" spans="1:23" ht="17.5" x14ac:dyDescent="0.35">
      <c r="L3" s="16" t="s">
        <v>14</v>
      </c>
    </row>
    <row r="4" spans="1:23" ht="45" customHeight="1" x14ac:dyDescent="0.4">
      <c r="B4" s="156" t="s">
        <v>925</v>
      </c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</row>
    <row r="5" spans="1:23" x14ac:dyDescent="0.25">
      <c r="L5" s="13">
        <v>0</v>
      </c>
    </row>
    <row r="6" spans="1:23" ht="91.5" customHeight="1" x14ac:dyDescent="0.3">
      <c r="A6" s="9" t="s">
        <v>0</v>
      </c>
      <c r="B6" s="2" t="s">
        <v>7</v>
      </c>
      <c r="C6" s="2" t="s">
        <v>0</v>
      </c>
      <c r="D6" s="2" t="s">
        <v>8</v>
      </c>
      <c r="E6" s="2" t="s">
        <v>4</v>
      </c>
      <c r="F6" s="2" t="s">
        <v>880</v>
      </c>
      <c r="G6" s="2" t="s">
        <v>23</v>
      </c>
      <c r="H6" s="91" t="s">
        <v>909</v>
      </c>
      <c r="I6" s="119" t="s">
        <v>910</v>
      </c>
      <c r="J6" s="2" t="s">
        <v>9</v>
      </c>
      <c r="K6" s="2" t="s">
        <v>15</v>
      </c>
      <c r="L6" s="7"/>
      <c r="M6" s="14"/>
      <c r="N6" s="2" t="s">
        <v>7</v>
      </c>
      <c r="O6" s="2" t="s">
        <v>0</v>
      </c>
      <c r="P6" s="2" t="s">
        <v>8</v>
      </c>
      <c r="Q6" s="2" t="s">
        <v>4</v>
      </c>
      <c r="R6" s="2" t="s">
        <v>880</v>
      </c>
      <c r="S6" s="2" t="s">
        <v>23</v>
      </c>
      <c r="T6" s="91" t="s">
        <v>909</v>
      </c>
      <c r="U6" s="119" t="s">
        <v>910</v>
      </c>
      <c r="V6" s="2" t="s">
        <v>9</v>
      </c>
      <c r="W6" s="2" t="s">
        <v>15</v>
      </c>
    </row>
    <row r="7" spans="1:23" ht="15" x14ac:dyDescent="0.3">
      <c r="A7" s="1"/>
      <c r="B7" s="1"/>
      <c r="C7" s="1"/>
      <c r="D7" s="1"/>
      <c r="E7" s="65" t="s">
        <v>903</v>
      </c>
      <c r="F7" s="65" t="s">
        <v>903</v>
      </c>
      <c r="G7" s="65" t="s">
        <v>903</v>
      </c>
      <c r="H7" s="65" t="s">
        <v>903</v>
      </c>
      <c r="I7" s="65" t="s">
        <v>903</v>
      </c>
      <c r="J7" s="65" t="s">
        <v>903</v>
      </c>
      <c r="K7" s="65" t="s">
        <v>903</v>
      </c>
      <c r="L7" s="7"/>
      <c r="M7" s="14"/>
      <c r="N7" s="3"/>
      <c r="O7" s="3"/>
      <c r="P7" s="3"/>
      <c r="Q7" s="65" t="s">
        <v>903</v>
      </c>
      <c r="R7" s="65" t="s">
        <v>903</v>
      </c>
      <c r="S7" s="65" t="s">
        <v>903</v>
      </c>
      <c r="T7" s="65" t="s">
        <v>903</v>
      </c>
      <c r="U7" s="65" t="s">
        <v>903</v>
      </c>
      <c r="V7" s="65" t="s">
        <v>903</v>
      </c>
      <c r="W7" s="65" t="s">
        <v>903</v>
      </c>
    </row>
    <row r="8" spans="1:23" ht="25" customHeight="1" x14ac:dyDescent="0.25">
      <c r="A8" s="154">
        <v>1</v>
      </c>
      <c r="B8" s="148" t="s">
        <v>24</v>
      </c>
      <c r="C8" s="1">
        <v>1</v>
      </c>
      <c r="D8" s="4" t="s">
        <v>63</v>
      </c>
      <c r="E8" s="4">
        <v>101191388.4683</v>
      </c>
      <c r="F8" s="4">
        <v>0</v>
      </c>
      <c r="G8" s="4">
        <v>201987.35569999999</v>
      </c>
      <c r="H8" s="4">
        <v>144371.62359999999</v>
      </c>
      <c r="I8" s="4">
        <v>3570097.0915999999</v>
      </c>
      <c r="J8" s="4">
        <v>30687933.5955</v>
      </c>
      <c r="K8" s="5">
        <f>SUM(E8:J8)</f>
        <v>135795778.1347</v>
      </c>
      <c r="L8" s="7"/>
      <c r="M8" s="157">
        <v>19</v>
      </c>
      <c r="N8" s="148" t="s">
        <v>42</v>
      </c>
      <c r="O8" s="8">
        <v>26</v>
      </c>
      <c r="P8" s="4" t="s">
        <v>444</v>
      </c>
      <c r="Q8" s="4">
        <v>107124488.62100001</v>
      </c>
      <c r="R8" s="4">
        <v>0</v>
      </c>
      <c r="S8" s="4">
        <v>213830.37150000001</v>
      </c>
      <c r="T8" s="4">
        <v>152836.4872</v>
      </c>
      <c r="U8" s="4">
        <v>3779420.6707000001</v>
      </c>
      <c r="V8" s="4">
        <v>32280501.217099998</v>
      </c>
      <c r="W8" s="5">
        <f>SUM(Q8:V8)</f>
        <v>143551077.36750001</v>
      </c>
    </row>
    <row r="9" spans="1:23" ht="25" customHeight="1" x14ac:dyDescent="0.25">
      <c r="A9" s="154"/>
      <c r="B9" s="149"/>
      <c r="C9" s="1">
        <v>2</v>
      </c>
      <c r="D9" s="4" t="s">
        <v>64</v>
      </c>
      <c r="E9" s="4">
        <v>168824649.37380001</v>
      </c>
      <c r="F9" s="4">
        <v>0</v>
      </c>
      <c r="G9" s="4">
        <v>336989.58990000002</v>
      </c>
      <c r="H9" s="4">
        <v>240865.24660000001</v>
      </c>
      <c r="I9" s="4">
        <v>5956241.9178999998</v>
      </c>
      <c r="J9" s="4">
        <v>53808690.582199998</v>
      </c>
      <c r="K9" s="5">
        <f t="shared" ref="K9:K72" si="0">SUM(E9:J9)</f>
        <v>229167436.71039999</v>
      </c>
      <c r="L9" s="7"/>
      <c r="M9" s="157"/>
      <c r="N9" s="149"/>
      <c r="O9" s="8">
        <v>27</v>
      </c>
      <c r="P9" s="4" t="s">
        <v>445</v>
      </c>
      <c r="Q9" s="4">
        <v>104910621.5526</v>
      </c>
      <c r="R9" s="4">
        <v>0</v>
      </c>
      <c r="S9" s="4">
        <v>209411.28839999999</v>
      </c>
      <c r="T9" s="4">
        <v>149677.9222</v>
      </c>
      <c r="U9" s="4">
        <v>3701314.0205000001</v>
      </c>
      <c r="V9" s="4">
        <v>34734839.832999997</v>
      </c>
      <c r="W9" s="5">
        <f t="shared" ref="W9:W72" si="1">SUM(Q9:V9)</f>
        <v>143705864.61669999</v>
      </c>
    </row>
    <row r="10" spans="1:23" ht="25" customHeight="1" x14ac:dyDescent="0.25">
      <c r="A10" s="154"/>
      <c r="B10" s="149"/>
      <c r="C10" s="1">
        <v>3</v>
      </c>
      <c r="D10" s="4" t="s">
        <v>65</v>
      </c>
      <c r="E10" s="4">
        <v>118786728.40459999</v>
      </c>
      <c r="F10" s="4">
        <v>0</v>
      </c>
      <c r="G10" s="4">
        <v>237109.27900000001</v>
      </c>
      <c r="H10" s="4">
        <v>169475.22020000001</v>
      </c>
      <c r="I10" s="4">
        <v>4190871.9706000001</v>
      </c>
      <c r="J10" s="4">
        <v>35271538.672899999</v>
      </c>
      <c r="K10" s="5">
        <f t="shared" si="0"/>
        <v>158655723.54729998</v>
      </c>
      <c r="L10" s="7"/>
      <c r="M10" s="157"/>
      <c r="N10" s="149"/>
      <c r="O10" s="8">
        <v>28</v>
      </c>
      <c r="P10" s="4" t="s">
        <v>446</v>
      </c>
      <c r="Q10" s="4">
        <v>105005589.0064</v>
      </c>
      <c r="R10" s="4">
        <v>0</v>
      </c>
      <c r="S10" s="4">
        <v>209600.85219999999</v>
      </c>
      <c r="T10" s="4">
        <v>149813.41399999999</v>
      </c>
      <c r="U10" s="4">
        <v>3704664.5331000001</v>
      </c>
      <c r="V10" s="4">
        <v>34151785.505599998</v>
      </c>
      <c r="W10" s="5">
        <f t="shared" si="1"/>
        <v>143221453.31130001</v>
      </c>
    </row>
    <row r="11" spans="1:23" ht="25" customHeight="1" x14ac:dyDescent="0.25">
      <c r="A11" s="154"/>
      <c r="B11" s="149"/>
      <c r="C11" s="1">
        <v>4</v>
      </c>
      <c r="D11" s="4" t="s">
        <v>66</v>
      </c>
      <c r="E11" s="4">
        <v>121030810.9453</v>
      </c>
      <c r="F11" s="4">
        <v>0</v>
      </c>
      <c r="G11" s="4">
        <v>241588.67499999999</v>
      </c>
      <c r="H11" s="4">
        <v>172676.89420000001</v>
      </c>
      <c r="I11" s="4">
        <v>4270044.6420999998</v>
      </c>
      <c r="J11" s="4">
        <v>36872416.717799999</v>
      </c>
      <c r="K11" s="5">
        <f t="shared" si="0"/>
        <v>162587537.87439999</v>
      </c>
      <c r="L11" s="7"/>
      <c r="M11" s="157"/>
      <c r="N11" s="149"/>
      <c r="O11" s="8">
        <v>29</v>
      </c>
      <c r="P11" s="4" t="s">
        <v>447</v>
      </c>
      <c r="Q11" s="4">
        <v>124449048.79000001</v>
      </c>
      <c r="R11" s="4">
        <v>0</v>
      </c>
      <c r="S11" s="4">
        <v>248411.7934</v>
      </c>
      <c r="T11" s="4">
        <v>177553.7573</v>
      </c>
      <c r="U11" s="4">
        <v>4390642.2658000002</v>
      </c>
      <c r="V11" s="4">
        <v>40420533.059900001</v>
      </c>
      <c r="W11" s="5">
        <f t="shared" si="1"/>
        <v>169686189.66640002</v>
      </c>
    </row>
    <row r="12" spans="1:23" ht="25" customHeight="1" x14ac:dyDescent="0.25">
      <c r="A12" s="154"/>
      <c r="B12" s="149"/>
      <c r="C12" s="1">
        <v>5</v>
      </c>
      <c r="D12" s="4" t="s">
        <v>67</v>
      </c>
      <c r="E12" s="4">
        <v>110161741.9747</v>
      </c>
      <c r="F12" s="4">
        <v>0</v>
      </c>
      <c r="G12" s="4">
        <v>219893.00959999999</v>
      </c>
      <c r="H12" s="4">
        <v>157169.79269999999</v>
      </c>
      <c r="I12" s="4">
        <v>3886576.9171000002</v>
      </c>
      <c r="J12" s="4">
        <v>32917323.449900001</v>
      </c>
      <c r="K12" s="5">
        <f t="shared" si="0"/>
        <v>147342705.14399999</v>
      </c>
      <c r="L12" s="7"/>
      <c r="M12" s="157"/>
      <c r="N12" s="149"/>
      <c r="O12" s="8">
        <v>30</v>
      </c>
      <c r="P12" s="4" t="s">
        <v>448</v>
      </c>
      <c r="Q12" s="4">
        <v>125422610.9234</v>
      </c>
      <c r="R12" s="4">
        <v>0</v>
      </c>
      <c r="S12" s="4">
        <v>250355.1133</v>
      </c>
      <c r="T12" s="4">
        <v>178942.75640000001</v>
      </c>
      <c r="U12" s="4">
        <v>4424990.1623</v>
      </c>
      <c r="V12" s="4">
        <v>39791655.8367</v>
      </c>
      <c r="W12" s="5">
        <f t="shared" si="1"/>
        <v>170068554.79210001</v>
      </c>
    </row>
    <row r="13" spans="1:23" ht="25" customHeight="1" x14ac:dyDescent="0.25">
      <c r="A13" s="154"/>
      <c r="B13" s="149"/>
      <c r="C13" s="1">
        <v>6</v>
      </c>
      <c r="D13" s="4" t="s">
        <v>68</v>
      </c>
      <c r="E13" s="4">
        <v>113768604.88959999</v>
      </c>
      <c r="F13" s="4">
        <v>0</v>
      </c>
      <c r="G13" s="4">
        <v>227092.64110000001</v>
      </c>
      <c r="H13" s="4">
        <v>162315.77069999999</v>
      </c>
      <c r="I13" s="4">
        <v>4013829.3542999998</v>
      </c>
      <c r="J13" s="4">
        <v>34067719.309500001</v>
      </c>
      <c r="K13" s="5">
        <f t="shared" si="0"/>
        <v>152239561.96520001</v>
      </c>
      <c r="L13" s="7"/>
      <c r="M13" s="157"/>
      <c r="N13" s="149"/>
      <c r="O13" s="8">
        <v>31</v>
      </c>
      <c r="P13" s="4" t="s">
        <v>48</v>
      </c>
      <c r="Q13" s="4">
        <v>216852370.41749999</v>
      </c>
      <c r="R13" s="4">
        <v>0</v>
      </c>
      <c r="S13" s="4">
        <v>432857.35609999998</v>
      </c>
      <c r="T13" s="4">
        <v>309387.28360000002</v>
      </c>
      <c r="U13" s="4">
        <v>7650690.7224000003</v>
      </c>
      <c r="V13" s="4">
        <v>67773220.841800004</v>
      </c>
      <c r="W13" s="5">
        <f t="shared" si="1"/>
        <v>293018526.6214</v>
      </c>
    </row>
    <row r="14" spans="1:23" ht="25" customHeight="1" x14ac:dyDescent="0.25">
      <c r="A14" s="154"/>
      <c r="B14" s="149"/>
      <c r="C14" s="1">
        <v>7</v>
      </c>
      <c r="D14" s="4" t="s">
        <v>69</v>
      </c>
      <c r="E14" s="4">
        <v>110386019.1455</v>
      </c>
      <c r="F14" s="4">
        <v>0</v>
      </c>
      <c r="G14" s="4">
        <v>220340.6876</v>
      </c>
      <c r="H14" s="4">
        <v>157489.77309999999</v>
      </c>
      <c r="I14" s="4">
        <v>3894489.5595999998</v>
      </c>
      <c r="J14" s="4">
        <v>32681193.024700001</v>
      </c>
      <c r="K14" s="5">
        <f t="shared" si="0"/>
        <v>147339532.19050002</v>
      </c>
      <c r="L14" s="7"/>
      <c r="M14" s="157"/>
      <c r="N14" s="149"/>
      <c r="O14" s="8">
        <v>32</v>
      </c>
      <c r="P14" s="4" t="s">
        <v>449</v>
      </c>
      <c r="Q14" s="4">
        <v>108616564.19939999</v>
      </c>
      <c r="R14" s="4">
        <v>0</v>
      </c>
      <c r="S14" s="4">
        <v>216808.69209999999</v>
      </c>
      <c r="T14" s="4">
        <v>154965.25899999999</v>
      </c>
      <c r="U14" s="4">
        <v>3832062.0540999998</v>
      </c>
      <c r="V14" s="4">
        <v>34796083.193000004</v>
      </c>
      <c r="W14" s="5">
        <f t="shared" si="1"/>
        <v>147616483.3976</v>
      </c>
    </row>
    <row r="15" spans="1:23" ht="25" customHeight="1" x14ac:dyDescent="0.25">
      <c r="A15" s="154"/>
      <c r="B15" s="149"/>
      <c r="C15" s="1">
        <v>8</v>
      </c>
      <c r="D15" s="4" t="s">
        <v>70</v>
      </c>
      <c r="E15" s="4">
        <v>107633251.8866</v>
      </c>
      <c r="F15" s="4">
        <v>0</v>
      </c>
      <c r="G15" s="4">
        <v>214845.9099</v>
      </c>
      <c r="H15" s="4">
        <v>153562.3492</v>
      </c>
      <c r="I15" s="4">
        <v>3797370.165</v>
      </c>
      <c r="J15" s="4">
        <v>31196151.1679</v>
      </c>
      <c r="K15" s="5">
        <f t="shared" si="0"/>
        <v>142995181.4786</v>
      </c>
      <c r="L15" s="7"/>
      <c r="M15" s="157"/>
      <c r="N15" s="149"/>
      <c r="O15" s="8">
        <v>33</v>
      </c>
      <c r="P15" s="4" t="s">
        <v>450</v>
      </c>
      <c r="Q15" s="4">
        <v>107494668.9445</v>
      </c>
      <c r="R15" s="4">
        <v>0</v>
      </c>
      <c r="S15" s="4">
        <v>214569.2856</v>
      </c>
      <c r="T15" s="4">
        <v>153364.63029999999</v>
      </c>
      <c r="U15" s="4">
        <v>3792480.8698999998</v>
      </c>
      <c r="V15" s="4">
        <v>31825341.7346</v>
      </c>
      <c r="W15" s="5">
        <f t="shared" si="1"/>
        <v>143480425.46490002</v>
      </c>
    </row>
    <row r="16" spans="1:23" ht="25" customHeight="1" x14ac:dyDescent="0.25">
      <c r="A16" s="154"/>
      <c r="B16" s="149"/>
      <c r="C16" s="1">
        <v>9</v>
      </c>
      <c r="D16" s="4" t="s">
        <v>71</v>
      </c>
      <c r="E16" s="4">
        <v>116120951.2288</v>
      </c>
      <c r="F16" s="4">
        <v>0</v>
      </c>
      <c r="G16" s="4">
        <v>231788.1416</v>
      </c>
      <c r="H16" s="4">
        <v>165671.90669999999</v>
      </c>
      <c r="I16" s="4">
        <v>4096821.642</v>
      </c>
      <c r="J16" s="4">
        <v>34812725.052000001</v>
      </c>
      <c r="K16" s="5">
        <f t="shared" si="0"/>
        <v>155427957.9711</v>
      </c>
      <c r="L16" s="7"/>
      <c r="M16" s="157"/>
      <c r="N16" s="149"/>
      <c r="O16" s="8">
        <v>34</v>
      </c>
      <c r="P16" s="4" t="s">
        <v>451</v>
      </c>
      <c r="Q16" s="4">
        <v>128673841.2385</v>
      </c>
      <c r="R16" s="4">
        <v>0</v>
      </c>
      <c r="S16" s="4">
        <v>256844.86919999999</v>
      </c>
      <c r="T16" s="4">
        <v>183581.3468</v>
      </c>
      <c r="U16" s="4">
        <v>4539695.6531999996</v>
      </c>
      <c r="V16" s="4">
        <v>40811014.292300001</v>
      </c>
      <c r="W16" s="5">
        <f t="shared" si="1"/>
        <v>174464977.40000001</v>
      </c>
    </row>
    <row r="17" spans="1:23" ht="25" customHeight="1" x14ac:dyDescent="0.25">
      <c r="A17" s="154"/>
      <c r="B17" s="149"/>
      <c r="C17" s="1">
        <v>10</v>
      </c>
      <c r="D17" s="4" t="s">
        <v>72</v>
      </c>
      <c r="E17" s="4">
        <v>117839269.4096</v>
      </c>
      <c r="F17" s="4">
        <v>0</v>
      </c>
      <c r="G17" s="4">
        <v>235218.06340000001</v>
      </c>
      <c r="H17" s="4">
        <v>168123.46299999999</v>
      </c>
      <c r="I17" s="4">
        <v>4157445.0096</v>
      </c>
      <c r="J17" s="4">
        <v>36092477.411899999</v>
      </c>
      <c r="K17" s="5">
        <f t="shared" si="0"/>
        <v>158492533.35750002</v>
      </c>
      <c r="L17" s="7"/>
      <c r="M17" s="157"/>
      <c r="N17" s="149"/>
      <c r="O17" s="8">
        <v>35</v>
      </c>
      <c r="P17" s="4" t="s">
        <v>452</v>
      </c>
      <c r="Q17" s="4">
        <v>106168321.367</v>
      </c>
      <c r="R17" s="4">
        <v>0</v>
      </c>
      <c r="S17" s="4">
        <v>211921.7733</v>
      </c>
      <c r="T17" s="4">
        <v>151472.3057</v>
      </c>
      <c r="U17" s="4">
        <v>3745686.4766000002</v>
      </c>
      <c r="V17" s="4">
        <v>34442947.255400002</v>
      </c>
      <c r="W17" s="5">
        <f t="shared" si="1"/>
        <v>144720349.17800003</v>
      </c>
    </row>
    <row r="18" spans="1:23" ht="25" customHeight="1" x14ac:dyDescent="0.25">
      <c r="A18" s="154"/>
      <c r="B18" s="149"/>
      <c r="C18" s="1">
        <v>11</v>
      </c>
      <c r="D18" s="4" t="s">
        <v>73</v>
      </c>
      <c r="E18" s="4">
        <v>128866666.8955</v>
      </c>
      <c r="F18" s="4">
        <v>0</v>
      </c>
      <c r="G18" s="4">
        <v>257229.7671</v>
      </c>
      <c r="H18" s="4">
        <v>183856.4547</v>
      </c>
      <c r="I18" s="4">
        <v>4546498.6661</v>
      </c>
      <c r="J18" s="4">
        <v>40748215.1818</v>
      </c>
      <c r="K18" s="5">
        <f t="shared" si="0"/>
        <v>174602466.96520001</v>
      </c>
      <c r="L18" s="7"/>
      <c r="M18" s="157"/>
      <c r="N18" s="149"/>
      <c r="O18" s="8">
        <v>36</v>
      </c>
      <c r="P18" s="4" t="s">
        <v>453</v>
      </c>
      <c r="Q18" s="4">
        <v>134375418.7498</v>
      </c>
      <c r="R18" s="4">
        <v>0</v>
      </c>
      <c r="S18" s="4">
        <v>268225.74449999997</v>
      </c>
      <c r="T18" s="4">
        <v>191715.8928</v>
      </c>
      <c r="U18" s="4">
        <v>4740850.9649999999</v>
      </c>
      <c r="V18" s="4">
        <v>42705246.570100002</v>
      </c>
      <c r="W18" s="5">
        <f t="shared" si="1"/>
        <v>182281457.92220002</v>
      </c>
    </row>
    <row r="19" spans="1:23" ht="25" customHeight="1" x14ac:dyDescent="0.25">
      <c r="A19" s="154"/>
      <c r="B19" s="149"/>
      <c r="C19" s="1">
        <v>12</v>
      </c>
      <c r="D19" s="4" t="s">
        <v>74</v>
      </c>
      <c r="E19" s="4">
        <v>124075691.78569999</v>
      </c>
      <c r="F19" s="4">
        <v>0</v>
      </c>
      <c r="G19" s="4">
        <v>247666.53829999999</v>
      </c>
      <c r="H19" s="4">
        <v>177021.08199999999</v>
      </c>
      <c r="I19" s="4">
        <v>4377469.9912</v>
      </c>
      <c r="J19" s="4">
        <v>38883727.590800002</v>
      </c>
      <c r="K19" s="5">
        <f t="shared" si="0"/>
        <v>167761576.98799998</v>
      </c>
      <c r="L19" s="7"/>
      <c r="M19" s="157"/>
      <c r="N19" s="149"/>
      <c r="O19" s="8">
        <v>37</v>
      </c>
      <c r="P19" s="4" t="s">
        <v>454</v>
      </c>
      <c r="Q19" s="4">
        <v>118003159.6709</v>
      </c>
      <c r="R19" s="4">
        <v>0</v>
      </c>
      <c r="S19" s="4">
        <v>235545.2035</v>
      </c>
      <c r="T19" s="4">
        <v>168357.28820000001</v>
      </c>
      <c r="U19" s="4">
        <v>4163227.1631</v>
      </c>
      <c r="V19" s="4">
        <v>38984018.161499999</v>
      </c>
      <c r="W19" s="5">
        <f t="shared" si="1"/>
        <v>161554307.48720002</v>
      </c>
    </row>
    <row r="20" spans="1:23" ht="25" customHeight="1" x14ac:dyDescent="0.25">
      <c r="A20" s="154"/>
      <c r="B20" s="149"/>
      <c r="C20" s="1">
        <v>13</v>
      </c>
      <c r="D20" s="4" t="s">
        <v>75</v>
      </c>
      <c r="E20" s="4">
        <v>94746935.0625</v>
      </c>
      <c r="F20" s="4">
        <v>0</v>
      </c>
      <c r="G20" s="4">
        <v>189123.63159999999</v>
      </c>
      <c r="H20" s="4">
        <v>135177.2029</v>
      </c>
      <c r="I20" s="4">
        <v>3342732.6419000002</v>
      </c>
      <c r="J20" s="4">
        <v>28870365.141899999</v>
      </c>
      <c r="K20" s="5">
        <f t="shared" si="0"/>
        <v>127284333.68080002</v>
      </c>
      <c r="L20" s="7"/>
      <c r="M20" s="157"/>
      <c r="N20" s="149"/>
      <c r="O20" s="8">
        <v>38</v>
      </c>
      <c r="P20" s="4" t="s">
        <v>455</v>
      </c>
      <c r="Q20" s="4">
        <v>122706014.2181</v>
      </c>
      <c r="R20" s="4">
        <v>0</v>
      </c>
      <c r="S20" s="4">
        <v>244932.53539999999</v>
      </c>
      <c r="T20" s="4">
        <v>175066.93770000001</v>
      </c>
      <c r="U20" s="4">
        <v>4329146.8881000001</v>
      </c>
      <c r="V20" s="4">
        <v>40345111.642800003</v>
      </c>
      <c r="W20" s="5">
        <f t="shared" si="1"/>
        <v>167800272.22210002</v>
      </c>
    </row>
    <row r="21" spans="1:23" ht="25" customHeight="1" x14ac:dyDescent="0.25">
      <c r="A21" s="154"/>
      <c r="B21" s="149"/>
      <c r="C21" s="1">
        <v>14</v>
      </c>
      <c r="D21" s="4" t="s">
        <v>76</v>
      </c>
      <c r="E21" s="4">
        <v>89522912.115199998</v>
      </c>
      <c r="F21" s="4">
        <v>0</v>
      </c>
      <c r="G21" s="4">
        <v>178695.9994</v>
      </c>
      <c r="H21" s="4">
        <v>127723.99280000001</v>
      </c>
      <c r="I21" s="4">
        <v>3158425.7615</v>
      </c>
      <c r="J21" s="4">
        <v>27134430.140700001</v>
      </c>
      <c r="K21" s="5">
        <f t="shared" si="0"/>
        <v>120122188.0096</v>
      </c>
      <c r="L21" s="7"/>
      <c r="M21" s="157"/>
      <c r="N21" s="149"/>
      <c r="O21" s="8">
        <v>39</v>
      </c>
      <c r="P21" s="4" t="s">
        <v>456</v>
      </c>
      <c r="Q21" s="4">
        <v>96600741.813199997</v>
      </c>
      <c r="R21" s="4">
        <v>0</v>
      </c>
      <c r="S21" s="4">
        <v>192824.00109999999</v>
      </c>
      <c r="T21" s="4">
        <v>137822.0632</v>
      </c>
      <c r="U21" s="4">
        <v>3408136.1331000002</v>
      </c>
      <c r="V21" s="4">
        <v>31309669.719799999</v>
      </c>
      <c r="W21" s="5">
        <f t="shared" si="1"/>
        <v>131649193.7304</v>
      </c>
    </row>
    <row r="22" spans="1:23" ht="25" customHeight="1" x14ac:dyDescent="0.25">
      <c r="A22" s="154"/>
      <c r="B22" s="149"/>
      <c r="C22" s="1">
        <v>15</v>
      </c>
      <c r="D22" s="4" t="s">
        <v>77</v>
      </c>
      <c r="E22" s="4">
        <v>93219574.059300005</v>
      </c>
      <c r="F22" s="4">
        <v>0</v>
      </c>
      <c r="G22" s="4">
        <v>186074.878</v>
      </c>
      <c r="H22" s="4">
        <v>132998.08869999999</v>
      </c>
      <c r="I22" s="4">
        <v>3288846.3659999999</v>
      </c>
      <c r="J22" s="4">
        <v>29304257.538699999</v>
      </c>
      <c r="K22" s="5">
        <f t="shared" si="0"/>
        <v>126131750.9307</v>
      </c>
      <c r="L22" s="7"/>
      <c r="M22" s="157"/>
      <c r="N22" s="149"/>
      <c r="O22" s="8">
        <v>40</v>
      </c>
      <c r="P22" s="4" t="s">
        <v>457</v>
      </c>
      <c r="Q22" s="4">
        <v>106505748.42910001</v>
      </c>
      <c r="R22" s="4">
        <v>0</v>
      </c>
      <c r="S22" s="4">
        <v>212595.3089</v>
      </c>
      <c r="T22" s="4">
        <v>151953.71919999999</v>
      </c>
      <c r="U22" s="4">
        <v>3757591.1198</v>
      </c>
      <c r="V22" s="4">
        <v>35690689.3627</v>
      </c>
      <c r="W22" s="5">
        <f t="shared" si="1"/>
        <v>146318577.93970001</v>
      </c>
    </row>
    <row r="23" spans="1:23" ht="25" customHeight="1" x14ac:dyDescent="0.25">
      <c r="A23" s="154"/>
      <c r="B23" s="149"/>
      <c r="C23" s="1">
        <v>16</v>
      </c>
      <c r="D23" s="4" t="s">
        <v>78</v>
      </c>
      <c r="E23" s="4">
        <v>138960323.79820001</v>
      </c>
      <c r="F23" s="4">
        <v>0</v>
      </c>
      <c r="G23" s="4">
        <v>277377.63829999999</v>
      </c>
      <c r="H23" s="4">
        <v>198257.26149999999</v>
      </c>
      <c r="I23" s="4">
        <v>4902609.3558999998</v>
      </c>
      <c r="J23" s="4">
        <v>38958856.676799998</v>
      </c>
      <c r="K23" s="5">
        <f t="shared" si="0"/>
        <v>183297424.73070002</v>
      </c>
      <c r="L23" s="7"/>
      <c r="M23" s="157"/>
      <c r="N23" s="149"/>
      <c r="O23" s="8">
        <v>41</v>
      </c>
      <c r="P23" s="4" t="s">
        <v>458</v>
      </c>
      <c r="Q23" s="4">
        <v>131325370.2726</v>
      </c>
      <c r="R23" s="4">
        <v>0</v>
      </c>
      <c r="S23" s="4">
        <v>262137.56599999999</v>
      </c>
      <c r="T23" s="4">
        <v>187364.3322</v>
      </c>
      <c r="U23" s="4">
        <v>4633243.2982999999</v>
      </c>
      <c r="V23" s="4">
        <v>41103345.366400003</v>
      </c>
      <c r="W23" s="5">
        <f t="shared" si="1"/>
        <v>177511460.8355</v>
      </c>
    </row>
    <row r="24" spans="1:23" ht="25" customHeight="1" x14ac:dyDescent="0.25">
      <c r="A24" s="154"/>
      <c r="B24" s="150"/>
      <c r="C24" s="1">
        <v>17</v>
      </c>
      <c r="D24" s="4" t="s">
        <v>79</v>
      </c>
      <c r="E24" s="4">
        <v>120069871.4876</v>
      </c>
      <c r="F24" s="4">
        <v>0</v>
      </c>
      <c r="G24" s="4">
        <v>239670.55110000001</v>
      </c>
      <c r="H24" s="4">
        <v>171305.90419999999</v>
      </c>
      <c r="I24" s="4">
        <v>4236142.0817</v>
      </c>
      <c r="J24" s="4">
        <v>32959492.2073</v>
      </c>
      <c r="K24" s="5">
        <f t="shared" si="0"/>
        <v>157676482.23190001</v>
      </c>
      <c r="L24" s="7"/>
      <c r="M24" s="157"/>
      <c r="N24" s="149"/>
      <c r="O24" s="8">
        <v>42</v>
      </c>
      <c r="P24" s="4" t="s">
        <v>459</v>
      </c>
      <c r="Q24" s="4">
        <v>153541904.79139999</v>
      </c>
      <c r="R24" s="4">
        <v>0</v>
      </c>
      <c r="S24" s="4">
        <v>306483.82049999997</v>
      </c>
      <c r="T24" s="4">
        <v>219061.07250000001</v>
      </c>
      <c r="U24" s="4">
        <v>5417056.8863000004</v>
      </c>
      <c r="V24" s="4">
        <v>51182555.389799997</v>
      </c>
      <c r="W24" s="5">
        <f t="shared" si="1"/>
        <v>210667061.96049994</v>
      </c>
    </row>
    <row r="25" spans="1:23" ht="25" customHeight="1" x14ac:dyDescent="0.3">
      <c r="A25" s="1"/>
      <c r="B25" s="151" t="s">
        <v>812</v>
      </c>
      <c r="C25" s="152"/>
      <c r="D25" s="153"/>
      <c r="E25" s="10">
        <f>SUM(E8:E24)</f>
        <v>1975205390.9308002</v>
      </c>
      <c r="F25" s="10">
        <f t="shared" ref="F25:K25" si="2">SUM(F8:F24)</f>
        <v>0</v>
      </c>
      <c r="G25" s="10">
        <f t="shared" si="2"/>
        <v>3942692.3565999996</v>
      </c>
      <c r="H25" s="10">
        <f t="shared" si="2"/>
        <v>2818062.0268000001</v>
      </c>
      <c r="I25" s="10">
        <f t="shared" si="2"/>
        <v>69686513.134100005</v>
      </c>
      <c r="J25" s="10">
        <f t="shared" si="2"/>
        <v>595267513.46229994</v>
      </c>
      <c r="K25" s="10">
        <f t="shared" si="2"/>
        <v>2646920171.9106002</v>
      </c>
      <c r="L25" s="7"/>
      <c r="M25" s="157"/>
      <c r="N25" s="149"/>
      <c r="O25" s="8">
        <v>43</v>
      </c>
      <c r="P25" s="4" t="s">
        <v>460</v>
      </c>
      <c r="Q25" s="4">
        <v>100201749.79440001</v>
      </c>
      <c r="R25" s="4">
        <v>0</v>
      </c>
      <c r="S25" s="4">
        <v>200011.9455</v>
      </c>
      <c r="T25" s="4">
        <v>142959.68780000001</v>
      </c>
      <c r="U25" s="4">
        <v>3535182.0044</v>
      </c>
      <c r="V25" s="4">
        <v>33579108.931299999</v>
      </c>
      <c r="W25" s="5">
        <f t="shared" si="1"/>
        <v>137659012.36340001</v>
      </c>
    </row>
    <row r="26" spans="1:23" ht="25" customHeight="1" x14ac:dyDescent="0.25">
      <c r="A26" s="154">
        <v>2</v>
      </c>
      <c r="B26" s="148" t="s">
        <v>25</v>
      </c>
      <c r="C26" s="1">
        <v>1</v>
      </c>
      <c r="D26" s="4" t="s">
        <v>80</v>
      </c>
      <c r="E26" s="4">
        <v>123135571.15620001</v>
      </c>
      <c r="F26" s="4">
        <v>0</v>
      </c>
      <c r="G26" s="4">
        <v>245789.97070000001</v>
      </c>
      <c r="H26" s="4">
        <v>175679.79449999999</v>
      </c>
      <c r="I26" s="4">
        <v>4344301.9324000003</v>
      </c>
      <c r="J26" s="4">
        <v>36048603.7491</v>
      </c>
      <c r="K26" s="5">
        <f t="shared" si="0"/>
        <v>163949946.6029</v>
      </c>
      <c r="L26" s="7"/>
      <c r="M26" s="157"/>
      <c r="N26" s="150"/>
      <c r="O26" s="8">
        <v>44</v>
      </c>
      <c r="P26" s="4" t="s">
        <v>461</v>
      </c>
      <c r="Q26" s="4">
        <v>117823309.3101</v>
      </c>
      <c r="R26" s="4">
        <v>0</v>
      </c>
      <c r="S26" s="4">
        <v>235186.20550000001</v>
      </c>
      <c r="T26" s="4">
        <v>168100.6924</v>
      </c>
      <c r="U26" s="4">
        <v>4156881.9270000001</v>
      </c>
      <c r="V26" s="4">
        <v>37701123.2425</v>
      </c>
      <c r="W26" s="5">
        <f t="shared" si="1"/>
        <v>160084601.3775</v>
      </c>
    </row>
    <row r="27" spans="1:23" ht="25" customHeight="1" x14ac:dyDescent="0.3">
      <c r="A27" s="154"/>
      <c r="B27" s="149"/>
      <c r="C27" s="1">
        <v>2</v>
      </c>
      <c r="D27" s="4" t="s">
        <v>81</v>
      </c>
      <c r="E27" s="4">
        <v>150428248.9743</v>
      </c>
      <c r="F27" s="4">
        <v>0</v>
      </c>
      <c r="G27" s="4">
        <v>300268.67589999997</v>
      </c>
      <c r="H27" s="4">
        <v>214618.7622</v>
      </c>
      <c r="I27" s="4">
        <v>5307205.1118999999</v>
      </c>
      <c r="J27" s="4">
        <v>38024469.479400001</v>
      </c>
      <c r="K27" s="5">
        <f t="shared" si="0"/>
        <v>194274811.00370002</v>
      </c>
      <c r="L27" s="7"/>
      <c r="M27" s="17"/>
      <c r="N27" s="151" t="s">
        <v>830</v>
      </c>
      <c r="O27" s="152"/>
      <c r="P27" s="153"/>
      <c r="Q27" s="10">
        <f>2315801542.1099+3122735550.58</f>
        <v>5438537092.6898994</v>
      </c>
      <c r="R27" s="10">
        <v>0</v>
      </c>
      <c r="S27" s="10">
        <f>4622553.726+6233268.52</f>
        <v>10855822.245999999</v>
      </c>
      <c r="T27" s="10">
        <f>3303996.8485+4455264.51</f>
        <v>7759261.3585000001</v>
      </c>
      <c r="U27" s="10">
        <f>81702963.8137+110172113.22</f>
        <v>191875077.03369999</v>
      </c>
      <c r="V27" s="10">
        <f>743628791.1563+1005504598.96</f>
        <v>1749133390.1163001</v>
      </c>
      <c r="W27" s="10">
        <f>3149059847.6544+4249100795.79</f>
        <v>7398160643.4443998</v>
      </c>
    </row>
    <row r="28" spans="1:23" ht="25" customHeight="1" x14ac:dyDescent="0.25">
      <c r="A28" s="154"/>
      <c r="B28" s="149"/>
      <c r="C28" s="1">
        <v>3</v>
      </c>
      <c r="D28" s="4" t="s">
        <v>82</v>
      </c>
      <c r="E28" s="4">
        <v>128089697.09630001</v>
      </c>
      <c r="F28" s="4">
        <v>0</v>
      </c>
      <c r="G28" s="4">
        <v>255678.86360000001</v>
      </c>
      <c r="H28" s="4">
        <v>182747.9375</v>
      </c>
      <c r="I28" s="4">
        <v>4519086.6732000001</v>
      </c>
      <c r="J28" s="4">
        <v>34867293.878399998</v>
      </c>
      <c r="K28" s="5">
        <f t="shared" si="0"/>
        <v>167914504.449</v>
      </c>
      <c r="L28" s="7"/>
      <c r="M28" s="145">
        <v>20</v>
      </c>
      <c r="N28" s="148" t="s">
        <v>43</v>
      </c>
      <c r="O28" s="8">
        <v>1</v>
      </c>
      <c r="P28" s="4" t="s">
        <v>462</v>
      </c>
      <c r="Q28" s="4">
        <v>119725723.9077</v>
      </c>
      <c r="R28" s="4">
        <v>0</v>
      </c>
      <c r="S28" s="4">
        <v>238983.60070000001</v>
      </c>
      <c r="T28" s="4">
        <v>170814.90239999999</v>
      </c>
      <c r="U28" s="4">
        <v>4224000.3343000002</v>
      </c>
      <c r="V28" s="4">
        <v>33258206.010600001</v>
      </c>
      <c r="W28" s="5">
        <f t="shared" si="1"/>
        <v>157617728.75569999</v>
      </c>
    </row>
    <row r="29" spans="1:23" ht="25" customHeight="1" x14ac:dyDescent="0.25">
      <c r="A29" s="154"/>
      <c r="B29" s="149"/>
      <c r="C29" s="1">
        <v>4</v>
      </c>
      <c r="D29" s="4" t="s">
        <v>83</v>
      </c>
      <c r="E29" s="4">
        <v>112144375.39839999</v>
      </c>
      <c r="F29" s="4">
        <v>0</v>
      </c>
      <c r="G29" s="4">
        <v>223850.52900000001</v>
      </c>
      <c r="H29" s="4">
        <v>159998.45240000001</v>
      </c>
      <c r="I29" s="4">
        <v>3956525.4959999998</v>
      </c>
      <c r="J29" s="4">
        <v>32375756.133299999</v>
      </c>
      <c r="K29" s="5">
        <f t="shared" si="0"/>
        <v>148860506.00909999</v>
      </c>
      <c r="L29" s="7"/>
      <c r="M29" s="146"/>
      <c r="N29" s="149"/>
      <c r="O29" s="8">
        <v>2</v>
      </c>
      <c r="P29" s="4" t="s">
        <v>463</v>
      </c>
      <c r="Q29" s="4">
        <v>123370339.35950001</v>
      </c>
      <c r="R29" s="4">
        <v>0</v>
      </c>
      <c r="S29" s="4">
        <v>246258.58970000001</v>
      </c>
      <c r="T29" s="4">
        <v>176014.7427</v>
      </c>
      <c r="U29" s="4">
        <v>4352584.7051999997</v>
      </c>
      <c r="V29" s="4">
        <v>35831011.794299997</v>
      </c>
      <c r="W29" s="5">
        <f t="shared" si="1"/>
        <v>163976209.19139999</v>
      </c>
    </row>
    <row r="30" spans="1:23" ht="25" customHeight="1" x14ac:dyDescent="0.25">
      <c r="A30" s="154"/>
      <c r="B30" s="149"/>
      <c r="C30" s="1">
        <v>5</v>
      </c>
      <c r="D30" s="4" t="s">
        <v>84</v>
      </c>
      <c r="E30" s="4">
        <v>110970878.12100001</v>
      </c>
      <c r="F30" s="4">
        <v>0</v>
      </c>
      <c r="G30" s="4">
        <v>221508.1201</v>
      </c>
      <c r="H30" s="4">
        <v>158324.2022</v>
      </c>
      <c r="I30" s="4">
        <v>3915123.7593999999</v>
      </c>
      <c r="J30" s="4">
        <v>33576798.351499997</v>
      </c>
      <c r="K30" s="5">
        <f t="shared" si="0"/>
        <v>148842632.55419999</v>
      </c>
      <c r="L30" s="7"/>
      <c r="M30" s="146"/>
      <c r="N30" s="149"/>
      <c r="O30" s="8">
        <v>3</v>
      </c>
      <c r="P30" s="4" t="s">
        <v>464</v>
      </c>
      <c r="Q30" s="4">
        <v>134215274.1084</v>
      </c>
      <c r="R30" s="4">
        <v>0</v>
      </c>
      <c r="S30" s="4">
        <v>267906.08100000001</v>
      </c>
      <c r="T30" s="4">
        <v>191487.41140000001</v>
      </c>
      <c r="U30" s="4">
        <v>4735200.9593000002</v>
      </c>
      <c r="V30" s="4">
        <v>37614450.594999999</v>
      </c>
      <c r="W30" s="5">
        <f t="shared" si="1"/>
        <v>177024319.15509999</v>
      </c>
    </row>
    <row r="31" spans="1:23" ht="25" customHeight="1" x14ac:dyDescent="0.25">
      <c r="A31" s="154"/>
      <c r="B31" s="149"/>
      <c r="C31" s="1">
        <v>6</v>
      </c>
      <c r="D31" s="4" t="s">
        <v>85</v>
      </c>
      <c r="E31" s="4">
        <v>118643859.71179999</v>
      </c>
      <c r="F31" s="4">
        <v>0</v>
      </c>
      <c r="G31" s="4">
        <v>236824.0999</v>
      </c>
      <c r="H31" s="4">
        <v>169271.38680000001</v>
      </c>
      <c r="I31" s="4">
        <v>4185831.4715</v>
      </c>
      <c r="J31" s="4">
        <v>35868381.641900003</v>
      </c>
      <c r="K31" s="5">
        <f t="shared" si="0"/>
        <v>159104168.31190002</v>
      </c>
      <c r="L31" s="7"/>
      <c r="M31" s="146"/>
      <c r="N31" s="149"/>
      <c r="O31" s="8">
        <v>4</v>
      </c>
      <c r="P31" s="4" t="s">
        <v>465</v>
      </c>
      <c r="Q31" s="4">
        <v>125840167.58759999</v>
      </c>
      <c r="R31" s="4">
        <v>0</v>
      </c>
      <c r="S31" s="4">
        <v>251188.595</v>
      </c>
      <c r="T31" s="4">
        <v>179538.49220000001</v>
      </c>
      <c r="U31" s="4">
        <v>4439721.8293000003</v>
      </c>
      <c r="V31" s="4">
        <v>36770125.370099999</v>
      </c>
      <c r="W31" s="5">
        <f t="shared" si="1"/>
        <v>167480741.87419999</v>
      </c>
    </row>
    <row r="32" spans="1:23" ht="25" customHeight="1" x14ac:dyDescent="0.25">
      <c r="A32" s="154"/>
      <c r="B32" s="149"/>
      <c r="C32" s="1">
        <v>7</v>
      </c>
      <c r="D32" s="4" t="s">
        <v>86</v>
      </c>
      <c r="E32" s="4">
        <v>129231609.34199999</v>
      </c>
      <c r="F32" s="4">
        <v>0</v>
      </c>
      <c r="G32" s="4">
        <v>257958.22589999999</v>
      </c>
      <c r="H32" s="4">
        <v>184377.12479999999</v>
      </c>
      <c r="I32" s="4">
        <v>4559374.0696999999</v>
      </c>
      <c r="J32" s="4">
        <v>35235557.949100003</v>
      </c>
      <c r="K32" s="5">
        <f t="shared" si="0"/>
        <v>169468876.71149999</v>
      </c>
      <c r="L32" s="7"/>
      <c r="M32" s="146"/>
      <c r="N32" s="149"/>
      <c r="O32" s="8">
        <v>5</v>
      </c>
      <c r="P32" s="4" t="s">
        <v>466</v>
      </c>
      <c r="Q32" s="4">
        <v>117688014.6072</v>
      </c>
      <c r="R32" s="4">
        <v>0</v>
      </c>
      <c r="S32" s="4">
        <v>234916.14480000001</v>
      </c>
      <c r="T32" s="4">
        <v>167907.6649</v>
      </c>
      <c r="U32" s="4">
        <v>4152108.6431</v>
      </c>
      <c r="V32" s="4">
        <v>33476358.074700002</v>
      </c>
      <c r="W32" s="5">
        <f t="shared" si="1"/>
        <v>155719305.1347</v>
      </c>
    </row>
    <row r="33" spans="1:23" ht="25" customHeight="1" x14ac:dyDescent="0.25">
      <c r="A33" s="154"/>
      <c r="B33" s="149"/>
      <c r="C33" s="1">
        <v>8</v>
      </c>
      <c r="D33" s="4" t="s">
        <v>87</v>
      </c>
      <c r="E33" s="4">
        <v>135187043.7841</v>
      </c>
      <c r="F33" s="4">
        <v>0</v>
      </c>
      <c r="G33" s="4">
        <v>269845.82299999997</v>
      </c>
      <c r="H33" s="4">
        <v>192873.85320000001</v>
      </c>
      <c r="I33" s="4">
        <v>4769485.6168</v>
      </c>
      <c r="J33" s="4">
        <v>35187834.901199996</v>
      </c>
      <c r="K33" s="5">
        <f t="shared" si="0"/>
        <v>175607083.97830001</v>
      </c>
      <c r="L33" s="7"/>
      <c r="M33" s="146"/>
      <c r="N33" s="149"/>
      <c r="O33" s="8">
        <v>6</v>
      </c>
      <c r="P33" s="4" t="s">
        <v>467</v>
      </c>
      <c r="Q33" s="4">
        <v>110083570.90109999</v>
      </c>
      <c r="R33" s="4">
        <v>0</v>
      </c>
      <c r="S33" s="4">
        <v>219736.973</v>
      </c>
      <c r="T33" s="4">
        <v>157058.26459999999</v>
      </c>
      <c r="U33" s="4">
        <v>3883818.9915</v>
      </c>
      <c r="V33" s="4">
        <v>32398898.818100002</v>
      </c>
      <c r="W33" s="5">
        <f t="shared" si="1"/>
        <v>146743083.9483</v>
      </c>
    </row>
    <row r="34" spans="1:23" ht="25" customHeight="1" x14ac:dyDescent="0.25">
      <c r="A34" s="154"/>
      <c r="B34" s="149"/>
      <c r="C34" s="1">
        <v>9</v>
      </c>
      <c r="D34" s="4" t="s">
        <v>791</v>
      </c>
      <c r="E34" s="4">
        <v>117538408.3785</v>
      </c>
      <c r="F34" s="4">
        <v>0</v>
      </c>
      <c r="G34" s="4">
        <v>234617.51699999999</v>
      </c>
      <c r="H34" s="4">
        <v>167694.21900000001</v>
      </c>
      <c r="I34" s="4">
        <v>4146830.4394</v>
      </c>
      <c r="J34" s="4">
        <v>37363801.251699999</v>
      </c>
      <c r="K34" s="5">
        <f t="shared" si="0"/>
        <v>159451351.80559999</v>
      </c>
      <c r="L34" s="7"/>
      <c r="M34" s="146"/>
      <c r="N34" s="149"/>
      <c r="O34" s="8">
        <v>7</v>
      </c>
      <c r="P34" s="4" t="s">
        <v>468</v>
      </c>
      <c r="Q34" s="4">
        <v>110443822.9558</v>
      </c>
      <c r="R34" s="4">
        <v>0</v>
      </c>
      <c r="S34" s="4">
        <v>220456.0693</v>
      </c>
      <c r="T34" s="4">
        <v>157572.24290000001</v>
      </c>
      <c r="U34" s="4">
        <v>3896528.9150999999</v>
      </c>
      <c r="V34" s="4">
        <v>30650612.829</v>
      </c>
      <c r="W34" s="5">
        <f t="shared" si="1"/>
        <v>145368993.01209998</v>
      </c>
    </row>
    <row r="35" spans="1:23" ht="25" customHeight="1" x14ac:dyDescent="0.25">
      <c r="A35" s="154"/>
      <c r="B35" s="149"/>
      <c r="C35" s="1">
        <v>10</v>
      </c>
      <c r="D35" s="4" t="s">
        <v>88</v>
      </c>
      <c r="E35" s="4">
        <v>105240187.33130001</v>
      </c>
      <c r="F35" s="4">
        <v>0</v>
      </c>
      <c r="G35" s="4">
        <v>210069.13209999999</v>
      </c>
      <c r="H35" s="4">
        <v>150148.11979999999</v>
      </c>
      <c r="I35" s="4">
        <v>3712941.3125</v>
      </c>
      <c r="J35" s="4">
        <v>31119317.1765</v>
      </c>
      <c r="K35" s="5">
        <f t="shared" si="0"/>
        <v>140432663.0722</v>
      </c>
      <c r="L35" s="7"/>
      <c r="M35" s="146"/>
      <c r="N35" s="149"/>
      <c r="O35" s="8">
        <v>8</v>
      </c>
      <c r="P35" s="4" t="s">
        <v>469</v>
      </c>
      <c r="Q35" s="4">
        <v>118252185.57539999</v>
      </c>
      <c r="R35" s="4">
        <v>0</v>
      </c>
      <c r="S35" s="4">
        <v>236042.28219999999</v>
      </c>
      <c r="T35" s="4">
        <v>168712.57810000001</v>
      </c>
      <c r="U35" s="4">
        <v>4172012.9567999998</v>
      </c>
      <c r="V35" s="4">
        <v>32992769.395199999</v>
      </c>
      <c r="W35" s="5">
        <f t="shared" si="1"/>
        <v>155821722.7877</v>
      </c>
    </row>
    <row r="36" spans="1:23" ht="25" customHeight="1" x14ac:dyDescent="0.25">
      <c r="A36" s="154"/>
      <c r="B36" s="149"/>
      <c r="C36" s="1">
        <v>11</v>
      </c>
      <c r="D36" s="4" t="s">
        <v>89</v>
      </c>
      <c r="E36" s="4">
        <v>106947561.9692</v>
      </c>
      <c r="F36" s="4">
        <v>0</v>
      </c>
      <c r="G36" s="4">
        <v>213477.2095</v>
      </c>
      <c r="H36" s="4">
        <v>152584.06270000001</v>
      </c>
      <c r="I36" s="4">
        <v>3773178.5849000001</v>
      </c>
      <c r="J36" s="4">
        <v>32728892.070900001</v>
      </c>
      <c r="K36" s="5">
        <f t="shared" si="0"/>
        <v>143815693.89720002</v>
      </c>
      <c r="L36" s="7"/>
      <c r="M36" s="146"/>
      <c r="N36" s="149"/>
      <c r="O36" s="8">
        <v>9</v>
      </c>
      <c r="P36" s="4" t="s">
        <v>470</v>
      </c>
      <c r="Q36" s="4">
        <v>110914927.79719999</v>
      </c>
      <c r="R36" s="4">
        <v>0</v>
      </c>
      <c r="S36" s="4">
        <v>221396.4381</v>
      </c>
      <c r="T36" s="4">
        <v>158244.3768</v>
      </c>
      <c r="U36" s="4">
        <v>3913149.7960999999</v>
      </c>
      <c r="V36" s="4">
        <v>31528483.044799998</v>
      </c>
      <c r="W36" s="5">
        <f t="shared" si="1"/>
        <v>146736201.45300001</v>
      </c>
    </row>
    <row r="37" spans="1:23" ht="25" customHeight="1" x14ac:dyDescent="0.25">
      <c r="A37" s="154"/>
      <c r="B37" s="149"/>
      <c r="C37" s="1">
        <v>12</v>
      </c>
      <c r="D37" s="4" t="s">
        <v>90</v>
      </c>
      <c r="E37" s="4">
        <v>104708548.0807</v>
      </c>
      <c r="F37" s="4">
        <v>0</v>
      </c>
      <c r="G37" s="4">
        <v>209007.93109999999</v>
      </c>
      <c r="H37" s="4">
        <v>149389.6202</v>
      </c>
      <c r="I37" s="4">
        <v>3694184.7387999999</v>
      </c>
      <c r="J37" s="4">
        <v>31003261.7401</v>
      </c>
      <c r="K37" s="5">
        <f t="shared" si="0"/>
        <v>139764392.11089998</v>
      </c>
      <c r="L37" s="7"/>
      <c r="M37" s="146"/>
      <c r="N37" s="149"/>
      <c r="O37" s="8">
        <v>10</v>
      </c>
      <c r="P37" s="4" t="s">
        <v>471</v>
      </c>
      <c r="Q37" s="4">
        <v>133729412.994</v>
      </c>
      <c r="R37" s="4">
        <v>0</v>
      </c>
      <c r="S37" s="4">
        <v>266936.2573</v>
      </c>
      <c r="T37" s="4">
        <v>190794.22440000001</v>
      </c>
      <c r="U37" s="4">
        <v>4718059.4675000003</v>
      </c>
      <c r="V37" s="4">
        <v>38399578.777400002</v>
      </c>
      <c r="W37" s="5">
        <f t="shared" si="1"/>
        <v>177304781.72060001</v>
      </c>
    </row>
    <row r="38" spans="1:23" ht="25" customHeight="1" x14ac:dyDescent="0.25">
      <c r="A38" s="154"/>
      <c r="B38" s="149"/>
      <c r="C38" s="1">
        <v>13</v>
      </c>
      <c r="D38" s="4" t="s">
        <v>91</v>
      </c>
      <c r="E38" s="4">
        <v>121411812.60619999</v>
      </c>
      <c r="F38" s="4">
        <v>0</v>
      </c>
      <c r="G38" s="4">
        <v>242349.18950000001</v>
      </c>
      <c r="H38" s="4">
        <v>173220.47630000001</v>
      </c>
      <c r="I38" s="4">
        <v>4283486.6250999998</v>
      </c>
      <c r="J38" s="4">
        <v>34066452.900700003</v>
      </c>
      <c r="K38" s="5">
        <f t="shared" si="0"/>
        <v>160177321.7978</v>
      </c>
      <c r="L38" s="7"/>
      <c r="M38" s="146"/>
      <c r="N38" s="149"/>
      <c r="O38" s="8">
        <v>11</v>
      </c>
      <c r="P38" s="4" t="s">
        <v>472</v>
      </c>
      <c r="Q38" s="4">
        <v>110369172.2114</v>
      </c>
      <c r="R38" s="4">
        <v>0</v>
      </c>
      <c r="S38" s="4">
        <v>220307.05960000001</v>
      </c>
      <c r="T38" s="4">
        <v>157465.73730000001</v>
      </c>
      <c r="U38" s="4">
        <v>3893895.1889</v>
      </c>
      <c r="V38" s="4">
        <v>31113372.919399999</v>
      </c>
      <c r="W38" s="5">
        <f t="shared" si="1"/>
        <v>145754213.11659998</v>
      </c>
    </row>
    <row r="39" spans="1:23" ht="25" customHeight="1" x14ac:dyDescent="0.25">
      <c r="A39" s="154"/>
      <c r="B39" s="149"/>
      <c r="C39" s="1">
        <v>14</v>
      </c>
      <c r="D39" s="4" t="s">
        <v>92</v>
      </c>
      <c r="E39" s="4">
        <v>117701561.9174</v>
      </c>
      <c r="F39" s="4">
        <v>0</v>
      </c>
      <c r="G39" s="4">
        <v>234943.18650000001</v>
      </c>
      <c r="H39" s="4">
        <v>167926.99309999999</v>
      </c>
      <c r="I39" s="4">
        <v>4152586.6009</v>
      </c>
      <c r="J39" s="4">
        <v>34225261.756800003</v>
      </c>
      <c r="K39" s="5">
        <f t="shared" si="0"/>
        <v>156482280.45469999</v>
      </c>
      <c r="L39" s="7"/>
      <c r="M39" s="146"/>
      <c r="N39" s="149"/>
      <c r="O39" s="8">
        <v>12</v>
      </c>
      <c r="P39" s="4" t="s">
        <v>473</v>
      </c>
      <c r="Q39" s="4">
        <v>122583942.0509</v>
      </c>
      <c r="R39" s="4">
        <v>0</v>
      </c>
      <c r="S39" s="4">
        <v>244688.86809999999</v>
      </c>
      <c r="T39" s="4">
        <v>174892.7751</v>
      </c>
      <c r="U39" s="4">
        <v>4324840.1036999999</v>
      </c>
      <c r="V39" s="4">
        <v>34741786.211999997</v>
      </c>
      <c r="W39" s="5">
        <f t="shared" si="1"/>
        <v>162070150.00979999</v>
      </c>
    </row>
    <row r="40" spans="1:23" ht="25" customHeight="1" x14ac:dyDescent="0.25">
      <c r="A40" s="154"/>
      <c r="B40" s="149"/>
      <c r="C40" s="1">
        <v>15</v>
      </c>
      <c r="D40" s="4" t="s">
        <v>93</v>
      </c>
      <c r="E40" s="4">
        <v>112315610.1389</v>
      </c>
      <c r="F40" s="4">
        <v>0</v>
      </c>
      <c r="G40" s="4">
        <v>224192.32939999999</v>
      </c>
      <c r="H40" s="4">
        <v>160242.7562</v>
      </c>
      <c r="I40" s="4">
        <v>3962566.7675000001</v>
      </c>
      <c r="J40" s="4">
        <v>33916121.645800002</v>
      </c>
      <c r="K40" s="5">
        <f t="shared" si="0"/>
        <v>150578733.63780001</v>
      </c>
      <c r="L40" s="7"/>
      <c r="M40" s="146"/>
      <c r="N40" s="149"/>
      <c r="O40" s="8">
        <v>13</v>
      </c>
      <c r="P40" s="4" t="s">
        <v>474</v>
      </c>
      <c r="Q40" s="4">
        <v>133588706.6557</v>
      </c>
      <c r="R40" s="4">
        <v>0</v>
      </c>
      <c r="S40" s="4">
        <v>266655.39449999999</v>
      </c>
      <c r="T40" s="4">
        <v>190593.4761</v>
      </c>
      <c r="U40" s="4">
        <v>4713095.2577</v>
      </c>
      <c r="V40" s="4">
        <v>36668540.321800001</v>
      </c>
      <c r="W40" s="5">
        <f t="shared" si="1"/>
        <v>175427591.1058</v>
      </c>
    </row>
    <row r="41" spans="1:23" ht="25" customHeight="1" x14ac:dyDescent="0.25">
      <c r="A41" s="154"/>
      <c r="B41" s="149"/>
      <c r="C41" s="1">
        <v>16</v>
      </c>
      <c r="D41" s="4" t="s">
        <v>94</v>
      </c>
      <c r="E41" s="4">
        <v>104636027.71799999</v>
      </c>
      <c r="F41" s="4">
        <v>0</v>
      </c>
      <c r="G41" s="4">
        <v>208863.17370000001</v>
      </c>
      <c r="H41" s="4">
        <v>149286.15410000001</v>
      </c>
      <c r="I41" s="4">
        <v>3691626.1738</v>
      </c>
      <c r="J41" s="4">
        <v>32298434.564199999</v>
      </c>
      <c r="K41" s="5">
        <f t="shared" si="0"/>
        <v>140984237.78380001</v>
      </c>
      <c r="L41" s="7"/>
      <c r="M41" s="146"/>
      <c r="N41" s="149"/>
      <c r="O41" s="8">
        <v>14</v>
      </c>
      <c r="P41" s="4" t="s">
        <v>475</v>
      </c>
      <c r="Q41" s="4">
        <v>133276348.70209999</v>
      </c>
      <c r="R41" s="4">
        <v>0</v>
      </c>
      <c r="S41" s="4">
        <v>266031.89909999998</v>
      </c>
      <c r="T41" s="4">
        <v>190147.82920000001</v>
      </c>
      <c r="U41" s="4">
        <v>4702075.0686999997</v>
      </c>
      <c r="V41" s="4">
        <v>38827112.973399997</v>
      </c>
      <c r="W41" s="5">
        <f t="shared" si="1"/>
        <v>177261716.4725</v>
      </c>
    </row>
    <row r="42" spans="1:23" ht="25" customHeight="1" x14ac:dyDescent="0.25">
      <c r="A42" s="154"/>
      <c r="B42" s="149"/>
      <c r="C42" s="1">
        <v>17</v>
      </c>
      <c r="D42" s="4" t="s">
        <v>95</v>
      </c>
      <c r="E42" s="4">
        <v>99441582.921299994</v>
      </c>
      <c r="F42" s="4">
        <v>0</v>
      </c>
      <c r="G42" s="4">
        <v>198494.5822</v>
      </c>
      <c r="H42" s="4">
        <v>141875.14369999999</v>
      </c>
      <c r="I42" s="4">
        <v>3508362.8295999998</v>
      </c>
      <c r="J42" s="4">
        <v>29505649.647100002</v>
      </c>
      <c r="K42" s="5">
        <f t="shared" si="0"/>
        <v>132795965.12390001</v>
      </c>
      <c r="L42" s="7"/>
      <c r="M42" s="146"/>
      <c r="N42" s="149"/>
      <c r="O42" s="8">
        <v>15</v>
      </c>
      <c r="P42" s="4" t="s">
        <v>476</v>
      </c>
      <c r="Q42" s="4">
        <v>116384290.15899999</v>
      </c>
      <c r="R42" s="4">
        <v>0</v>
      </c>
      <c r="S42" s="4">
        <v>232313.7904</v>
      </c>
      <c r="T42" s="4">
        <v>166047.61720000001</v>
      </c>
      <c r="U42" s="4">
        <v>4106112.4084000001</v>
      </c>
      <c r="V42" s="4">
        <v>34747778.998999998</v>
      </c>
      <c r="W42" s="5">
        <f t="shared" si="1"/>
        <v>155636542.97399998</v>
      </c>
    </row>
    <row r="43" spans="1:23" ht="25" customHeight="1" x14ac:dyDescent="0.25">
      <c r="A43" s="154"/>
      <c r="B43" s="149"/>
      <c r="C43" s="1">
        <v>18</v>
      </c>
      <c r="D43" s="4" t="s">
        <v>96</v>
      </c>
      <c r="E43" s="4">
        <v>112650942.6991</v>
      </c>
      <c r="F43" s="4">
        <v>0</v>
      </c>
      <c r="G43" s="4">
        <v>224861.68419999999</v>
      </c>
      <c r="H43" s="4">
        <v>160721.1814</v>
      </c>
      <c r="I43" s="4">
        <v>3974397.5153000001</v>
      </c>
      <c r="J43" s="4">
        <v>33769736.860399999</v>
      </c>
      <c r="K43" s="5">
        <f t="shared" si="0"/>
        <v>150780659.9404</v>
      </c>
      <c r="L43" s="7"/>
      <c r="M43" s="146"/>
      <c r="N43" s="149"/>
      <c r="O43" s="8">
        <v>16</v>
      </c>
      <c r="P43" s="4" t="s">
        <v>477</v>
      </c>
      <c r="Q43" s="4">
        <v>131115666.85439999</v>
      </c>
      <c r="R43" s="4">
        <v>0</v>
      </c>
      <c r="S43" s="4">
        <v>261718.97870000001</v>
      </c>
      <c r="T43" s="4">
        <v>187065.14449999999</v>
      </c>
      <c r="U43" s="4">
        <v>4625844.8272000002</v>
      </c>
      <c r="V43" s="4">
        <v>34747413.585100003</v>
      </c>
      <c r="W43" s="5">
        <f t="shared" si="1"/>
        <v>170937709.3899</v>
      </c>
    </row>
    <row r="44" spans="1:23" ht="25" customHeight="1" x14ac:dyDescent="0.25">
      <c r="A44" s="154"/>
      <c r="B44" s="149"/>
      <c r="C44" s="1">
        <v>19</v>
      </c>
      <c r="D44" s="4" t="s">
        <v>97</v>
      </c>
      <c r="E44" s="4">
        <v>141795758.87639999</v>
      </c>
      <c r="F44" s="4">
        <v>0</v>
      </c>
      <c r="G44" s="4">
        <v>283037.42859999998</v>
      </c>
      <c r="H44" s="4">
        <v>202302.62909999999</v>
      </c>
      <c r="I44" s="4">
        <v>5002645.3241999997</v>
      </c>
      <c r="J44" s="4">
        <v>36958191.886299998</v>
      </c>
      <c r="K44" s="5">
        <f t="shared" si="0"/>
        <v>184241936.1446</v>
      </c>
      <c r="L44" s="7"/>
      <c r="M44" s="146"/>
      <c r="N44" s="149"/>
      <c r="O44" s="8">
        <v>17</v>
      </c>
      <c r="P44" s="4" t="s">
        <v>478</v>
      </c>
      <c r="Q44" s="4">
        <v>135348890.4359</v>
      </c>
      <c r="R44" s="4">
        <v>0</v>
      </c>
      <c r="S44" s="4">
        <v>270168.88380000001</v>
      </c>
      <c r="T44" s="4">
        <v>193104.7628</v>
      </c>
      <c r="U44" s="4">
        <v>4775195.6705</v>
      </c>
      <c r="V44" s="4">
        <v>37169084.203500003</v>
      </c>
      <c r="W44" s="5">
        <f t="shared" si="1"/>
        <v>177756443.95650002</v>
      </c>
    </row>
    <row r="45" spans="1:23" ht="25" customHeight="1" x14ac:dyDescent="0.25">
      <c r="A45" s="154"/>
      <c r="B45" s="149"/>
      <c r="C45" s="1">
        <v>20</v>
      </c>
      <c r="D45" s="4" t="s">
        <v>98</v>
      </c>
      <c r="E45" s="4">
        <v>121487892.5933</v>
      </c>
      <c r="F45" s="4">
        <v>0</v>
      </c>
      <c r="G45" s="4">
        <v>242501.05220000001</v>
      </c>
      <c r="H45" s="4">
        <v>173329.02110000001</v>
      </c>
      <c r="I45" s="4">
        <v>4286170.7757999999</v>
      </c>
      <c r="J45" s="4">
        <v>26678588.911699999</v>
      </c>
      <c r="K45" s="5">
        <f t="shared" si="0"/>
        <v>152868482.35410002</v>
      </c>
      <c r="L45" s="7"/>
      <c r="M45" s="146"/>
      <c r="N45" s="149"/>
      <c r="O45" s="8">
        <v>18</v>
      </c>
      <c r="P45" s="4" t="s">
        <v>479</v>
      </c>
      <c r="Q45" s="4">
        <v>129566100.1832</v>
      </c>
      <c r="R45" s="4">
        <v>0</v>
      </c>
      <c r="S45" s="4">
        <v>258625.90049999999</v>
      </c>
      <c r="T45" s="4">
        <v>184854.34909999999</v>
      </c>
      <c r="U45" s="4">
        <v>4571175.1211000001</v>
      </c>
      <c r="V45" s="4">
        <v>35818295.3926</v>
      </c>
      <c r="W45" s="5">
        <f t="shared" si="1"/>
        <v>170399050.9465</v>
      </c>
    </row>
    <row r="46" spans="1:23" ht="25" customHeight="1" x14ac:dyDescent="0.25">
      <c r="A46" s="154"/>
      <c r="B46" s="149"/>
      <c r="C46" s="11">
        <v>21</v>
      </c>
      <c r="D46" s="4" t="s">
        <v>792</v>
      </c>
      <c r="E46" s="4">
        <v>117730933.6813</v>
      </c>
      <c r="F46" s="4">
        <v>0</v>
      </c>
      <c r="G46" s="4">
        <v>235001.81529999999</v>
      </c>
      <c r="H46" s="4">
        <v>167968.89840000001</v>
      </c>
      <c r="I46" s="4">
        <v>4153622.8555999999</v>
      </c>
      <c r="J46" s="4">
        <v>37097779.974299997</v>
      </c>
      <c r="K46" s="5">
        <f t="shared" si="0"/>
        <v>159385307.22490001</v>
      </c>
      <c r="L46" s="7"/>
      <c r="M46" s="146"/>
      <c r="N46" s="149"/>
      <c r="O46" s="8">
        <v>19</v>
      </c>
      <c r="P46" s="4" t="s">
        <v>480</v>
      </c>
      <c r="Q46" s="4">
        <v>142084007.1534</v>
      </c>
      <c r="R46" s="4">
        <v>0</v>
      </c>
      <c r="S46" s="4">
        <v>283612.79869999998</v>
      </c>
      <c r="T46" s="4">
        <v>202713.87830000001</v>
      </c>
      <c r="U46" s="4">
        <v>5012814.9083000002</v>
      </c>
      <c r="V46" s="4">
        <v>40301046.249300003</v>
      </c>
      <c r="W46" s="5">
        <f t="shared" si="1"/>
        <v>187884194.98800004</v>
      </c>
    </row>
    <row r="47" spans="1:23" ht="25" customHeight="1" x14ac:dyDescent="0.3">
      <c r="A47" s="1"/>
      <c r="B47" s="155" t="s">
        <v>813</v>
      </c>
      <c r="C47" s="155"/>
      <c r="D47" s="155"/>
      <c r="E47" s="10">
        <f>SUM(E26:E46)</f>
        <v>2491438112.4956999</v>
      </c>
      <c r="F47" s="10">
        <f t="shared" ref="F47:K47" si="3">SUM(F26:F46)</f>
        <v>0</v>
      </c>
      <c r="G47" s="10">
        <f t="shared" si="3"/>
        <v>4973140.5394000001</v>
      </c>
      <c r="H47" s="10">
        <f t="shared" si="3"/>
        <v>3554580.7886999999</v>
      </c>
      <c r="I47" s="10">
        <f t="shared" si="3"/>
        <v>87899534.674300015</v>
      </c>
      <c r="J47" s="10">
        <f t="shared" si="3"/>
        <v>711916186.47039998</v>
      </c>
      <c r="K47" s="10">
        <f t="shared" si="3"/>
        <v>3299781554.9685011</v>
      </c>
      <c r="L47" s="7"/>
      <c r="M47" s="146"/>
      <c r="N47" s="149"/>
      <c r="O47" s="8">
        <v>20</v>
      </c>
      <c r="P47" s="4" t="s">
        <v>481</v>
      </c>
      <c r="Q47" s="4">
        <v>113144690.65530001</v>
      </c>
      <c r="R47" s="4">
        <v>0</v>
      </c>
      <c r="S47" s="4">
        <v>225847.2507</v>
      </c>
      <c r="T47" s="4">
        <v>161425.6207</v>
      </c>
      <c r="U47" s="4">
        <v>3991817.2598999999</v>
      </c>
      <c r="V47" s="4">
        <v>33408975.7621</v>
      </c>
      <c r="W47" s="5">
        <f t="shared" si="1"/>
        <v>150932756.5487</v>
      </c>
    </row>
    <row r="48" spans="1:23" ht="25" customHeight="1" x14ac:dyDescent="0.25">
      <c r="A48" s="154">
        <v>3</v>
      </c>
      <c r="B48" s="148" t="s">
        <v>26</v>
      </c>
      <c r="C48" s="12">
        <v>1</v>
      </c>
      <c r="D48" s="4" t="s">
        <v>99</v>
      </c>
      <c r="E48" s="4">
        <v>113049528.21699999</v>
      </c>
      <c r="F48" s="4">
        <v>0</v>
      </c>
      <c r="G48" s="4">
        <v>225657.2977</v>
      </c>
      <c r="H48" s="4">
        <v>161289.85070000001</v>
      </c>
      <c r="I48" s="4">
        <v>3988459.8681000001</v>
      </c>
      <c r="J48" s="4">
        <v>34256854.464599997</v>
      </c>
      <c r="K48" s="5">
        <f t="shared" si="0"/>
        <v>151681789.6981</v>
      </c>
      <c r="L48" s="7"/>
      <c r="M48" s="146"/>
      <c r="N48" s="149"/>
      <c r="O48" s="8">
        <v>21</v>
      </c>
      <c r="P48" s="4" t="s">
        <v>43</v>
      </c>
      <c r="Q48" s="4">
        <v>155830141.8062</v>
      </c>
      <c r="R48" s="4">
        <v>0</v>
      </c>
      <c r="S48" s="4">
        <v>311051.3529</v>
      </c>
      <c r="T48" s="4">
        <v>222325.7426</v>
      </c>
      <c r="U48" s="4">
        <v>5497787.3559999997</v>
      </c>
      <c r="V48" s="4">
        <v>45615625.177599996</v>
      </c>
      <c r="W48" s="5">
        <f t="shared" si="1"/>
        <v>207476931.43529999</v>
      </c>
    </row>
    <row r="49" spans="1:23" ht="25" customHeight="1" x14ac:dyDescent="0.25">
      <c r="A49" s="154"/>
      <c r="B49" s="149"/>
      <c r="C49" s="1">
        <v>2</v>
      </c>
      <c r="D49" s="4" t="s">
        <v>100</v>
      </c>
      <c r="E49" s="4">
        <v>88268899.745299995</v>
      </c>
      <c r="F49" s="4">
        <v>0</v>
      </c>
      <c r="G49" s="4">
        <v>176192.8749</v>
      </c>
      <c r="H49" s="4">
        <v>125934.8702</v>
      </c>
      <c r="I49" s="4">
        <v>3114183.4007000001</v>
      </c>
      <c r="J49" s="4">
        <v>28516422.243999999</v>
      </c>
      <c r="K49" s="5">
        <f t="shared" si="0"/>
        <v>120201633.13509999</v>
      </c>
      <c r="L49" s="7"/>
      <c r="M49" s="146"/>
      <c r="N49" s="149"/>
      <c r="O49" s="8">
        <v>22</v>
      </c>
      <c r="P49" s="4" t="s">
        <v>482</v>
      </c>
      <c r="Q49" s="4">
        <v>109648785.67129999</v>
      </c>
      <c r="R49" s="4">
        <v>0</v>
      </c>
      <c r="S49" s="4">
        <v>218869.10149999999</v>
      </c>
      <c r="T49" s="4">
        <v>156437.9485</v>
      </c>
      <c r="U49" s="4">
        <v>3868479.4896999998</v>
      </c>
      <c r="V49" s="4">
        <v>30934904.798700001</v>
      </c>
      <c r="W49" s="5">
        <f t="shared" si="1"/>
        <v>144827477.0097</v>
      </c>
    </row>
    <row r="50" spans="1:23" ht="25" customHeight="1" x14ac:dyDescent="0.25">
      <c r="A50" s="154"/>
      <c r="B50" s="149"/>
      <c r="C50" s="1">
        <v>3</v>
      </c>
      <c r="D50" s="4" t="s">
        <v>101</v>
      </c>
      <c r="E50" s="4">
        <v>116539953.92550001</v>
      </c>
      <c r="F50" s="4">
        <v>0</v>
      </c>
      <c r="G50" s="4">
        <v>232624.5097</v>
      </c>
      <c r="H50" s="4">
        <v>166269.70550000001</v>
      </c>
      <c r="I50" s="4">
        <v>4111604.3259000001</v>
      </c>
      <c r="J50" s="4">
        <v>36702715.479400001</v>
      </c>
      <c r="K50" s="5">
        <f t="shared" si="0"/>
        <v>157753167.94600001</v>
      </c>
      <c r="L50" s="7"/>
      <c r="M50" s="146"/>
      <c r="N50" s="149"/>
      <c r="O50" s="8">
        <v>23</v>
      </c>
      <c r="P50" s="4" t="s">
        <v>483</v>
      </c>
      <c r="Q50" s="4">
        <v>103589035.891</v>
      </c>
      <c r="R50" s="4">
        <v>0</v>
      </c>
      <c r="S50" s="4">
        <v>206773.28140000001</v>
      </c>
      <c r="T50" s="4">
        <v>147792.3915</v>
      </c>
      <c r="U50" s="4">
        <v>3654687.6305999998</v>
      </c>
      <c r="V50" s="4">
        <v>29596466.9756</v>
      </c>
      <c r="W50" s="5">
        <f t="shared" si="1"/>
        <v>137194756.1701</v>
      </c>
    </row>
    <row r="51" spans="1:23" ht="25" customHeight="1" x14ac:dyDescent="0.25">
      <c r="A51" s="154"/>
      <c r="B51" s="149"/>
      <c r="C51" s="1">
        <v>4</v>
      </c>
      <c r="D51" s="4" t="s">
        <v>102</v>
      </c>
      <c r="E51" s="4">
        <v>89341111.663200006</v>
      </c>
      <c r="F51" s="4">
        <v>0</v>
      </c>
      <c r="G51" s="4">
        <v>178333.10889999999</v>
      </c>
      <c r="H51" s="4">
        <v>127464.61470000001</v>
      </c>
      <c r="I51" s="4">
        <v>3152011.7248999998</v>
      </c>
      <c r="J51" s="4">
        <v>29543381.307599999</v>
      </c>
      <c r="K51" s="5">
        <f t="shared" si="0"/>
        <v>122342302.41929999</v>
      </c>
      <c r="L51" s="7"/>
      <c r="M51" s="146"/>
      <c r="N51" s="149"/>
      <c r="O51" s="8">
        <v>24</v>
      </c>
      <c r="P51" s="4" t="s">
        <v>484</v>
      </c>
      <c r="Q51" s="4">
        <v>126014509.4772</v>
      </c>
      <c r="R51" s="4">
        <v>0</v>
      </c>
      <c r="S51" s="4">
        <v>251536.5975</v>
      </c>
      <c r="T51" s="4">
        <v>179787.22899999999</v>
      </c>
      <c r="U51" s="4">
        <v>4445872.7230000002</v>
      </c>
      <c r="V51" s="4">
        <v>37044405.000399999</v>
      </c>
      <c r="W51" s="5">
        <f t="shared" si="1"/>
        <v>167936111.0271</v>
      </c>
    </row>
    <row r="52" spans="1:23" ht="25" customHeight="1" x14ac:dyDescent="0.25">
      <c r="A52" s="154"/>
      <c r="B52" s="149"/>
      <c r="C52" s="1">
        <v>5</v>
      </c>
      <c r="D52" s="4" t="s">
        <v>103</v>
      </c>
      <c r="E52" s="4">
        <v>120059783.79449999</v>
      </c>
      <c r="F52" s="4">
        <v>0</v>
      </c>
      <c r="G52" s="4">
        <v>239650.41510000001</v>
      </c>
      <c r="H52" s="4">
        <v>171291.51190000001</v>
      </c>
      <c r="I52" s="4">
        <v>4235786.1814000001</v>
      </c>
      <c r="J52" s="4">
        <v>38172483.037500001</v>
      </c>
      <c r="K52" s="5">
        <f t="shared" si="0"/>
        <v>162878994.94039997</v>
      </c>
      <c r="L52" s="7"/>
      <c r="M52" s="146"/>
      <c r="N52" s="149"/>
      <c r="O52" s="8">
        <v>25</v>
      </c>
      <c r="P52" s="4" t="s">
        <v>485</v>
      </c>
      <c r="Q52" s="4">
        <v>125399569.1223</v>
      </c>
      <c r="R52" s="4">
        <v>0</v>
      </c>
      <c r="S52" s="4">
        <v>250309.11970000001</v>
      </c>
      <c r="T52" s="4">
        <v>178909.88219999999</v>
      </c>
      <c r="U52" s="4">
        <v>4424177.2328000003</v>
      </c>
      <c r="V52" s="4">
        <v>35710059.812399998</v>
      </c>
      <c r="W52" s="5">
        <f t="shared" si="1"/>
        <v>165963025.16940001</v>
      </c>
    </row>
    <row r="53" spans="1:23" ht="25" customHeight="1" x14ac:dyDescent="0.25">
      <c r="A53" s="154"/>
      <c r="B53" s="149"/>
      <c r="C53" s="1">
        <v>6</v>
      </c>
      <c r="D53" s="4" t="s">
        <v>104</v>
      </c>
      <c r="E53" s="4">
        <v>104645625.9478</v>
      </c>
      <c r="F53" s="4">
        <v>0</v>
      </c>
      <c r="G53" s="4">
        <v>208882.3327</v>
      </c>
      <c r="H53" s="4">
        <v>149299.8481</v>
      </c>
      <c r="I53" s="4">
        <v>3691964.8054999998</v>
      </c>
      <c r="J53" s="4">
        <v>31796011.482299998</v>
      </c>
      <c r="K53" s="5">
        <f t="shared" si="0"/>
        <v>140491784.41640002</v>
      </c>
      <c r="L53" s="7"/>
      <c r="M53" s="146"/>
      <c r="N53" s="149"/>
      <c r="O53" s="8">
        <v>26</v>
      </c>
      <c r="P53" s="4" t="s">
        <v>486</v>
      </c>
      <c r="Q53" s="4">
        <v>118950503.0406</v>
      </c>
      <c r="R53" s="4">
        <v>0</v>
      </c>
      <c r="S53" s="4">
        <v>237436.18830000001</v>
      </c>
      <c r="T53" s="4">
        <v>169708.8805</v>
      </c>
      <c r="U53" s="4">
        <v>4196650.0449000001</v>
      </c>
      <c r="V53" s="4">
        <v>35274925.008500002</v>
      </c>
      <c r="W53" s="5">
        <f t="shared" si="1"/>
        <v>158829223.16280001</v>
      </c>
    </row>
    <row r="54" spans="1:23" ht="25" customHeight="1" x14ac:dyDescent="0.25">
      <c r="A54" s="154"/>
      <c r="B54" s="149"/>
      <c r="C54" s="1">
        <v>7</v>
      </c>
      <c r="D54" s="4" t="s">
        <v>105</v>
      </c>
      <c r="E54" s="4">
        <v>118686365.4261</v>
      </c>
      <c r="F54" s="4">
        <v>0</v>
      </c>
      <c r="G54" s="4">
        <v>236908.94519999999</v>
      </c>
      <c r="H54" s="4">
        <v>169332.03049999999</v>
      </c>
      <c r="I54" s="4">
        <v>4187331.1003999999</v>
      </c>
      <c r="J54" s="4">
        <v>36463515.578000002</v>
      </c>
      <c r="K54" s="5">
        <f t="shared" si="0"/>
        <v>159743453.08019999</v>
      </c>
      <c r="L54" s="7"/>
      <c r="M54" s="146"/>
      <c r="N54" s="149"/>
      <c r="O54" s="8">
        <v>27</v>
      </c>
      <c r="P54" s="4" t="s">
        <v>487</v>
      </c>
      <c r="Q54" s="4">
        <v>121448733.9975</v>
      </c>
      <c r="R54" s="4">
        <v>0</v>
      </c>
      <c r="S54" s="4">
        <v>242422.88800000001</v>
      </c>
      <c r="T54" s="4">
        <v>173273.15280000001</v>
      </c>
      <c r="U54" s="4">
        <v>4284789.2353999997</v>
      </c>
      <c r="V54" s="4">
        <v>34994871.839400001</v>
      </c>
      <c r="W54" s="5">
        <f t="shared" si="1"/>
        <v>161144091.11309999</v>
      </c>
    </row>
    <row r="55" spans="1:23" ht="25" customHeight="1" x14ac:dyDescent="0.25">
      <c r="A55" s="154"/>
      <c r="B55" s="149"/>
      <c r="C55" s="1">
        <v>8</v>
      </c>
      <c r="D55" s="4" t="s">
        <v>106</v>
      </c>
      <c r="E55" s="4">
        <v>95097338.530699998</v>
      </c>
      <c r="F55" s="4">
        <v>0</v>
      </c>
      <c r="G55" s="4">
        <v>189823.0693</v>
      </c>
      <c r="H55" s="4">
        <v>135677.13</v>
      </c>
      <c r="I55" s="4">
        <v>3355095.1009999998</v>
      </c>
      <c r="J55" s="4">
        <v>29600751.280900002</v>
      </c>
      <c r="K55" s="5">
        <f t="shared" si="0"/>
        <v>128378685.11189999</v>
      </c>
      <c r="L55" s="7"/>
      <c r="M55" s="146"/>
      <c r="N55" s="149"/>
      <c r="O55" s="8">
        <v>28</v>
      </c>
      <c r="P55" s="4" t="s">
        <v>488</v>
      </c>
      <c r="Q55" s="4">
        <v>102298039.529</v>
      </c>
      <c r="R55" s="4">
        <v>0</v>
      </c>
      <c r="S55" s="4">
        <v>204196.3334</v>
      </c>
      <c r="T55" s="4">
        <v>145950.5031</v>
      </c>
      <c r="U55" s="4">
        <v>3609140.4509000001</v>
      </c>
      <c r="V55" s="4">
        <v>30770030.072799999</v>
      </c>
      <c r="W55" s="5">
        <f t="shared" si="1"/>
        <v>137027356.8892</v>
      </c>
    </row>
    <row r="56" spans="1:23" ht="25" customHeight="1" x14ac:dyDescent="0.25">
      <c r="A56" s="154"/>
      <c r="B56" s="149"/>
      <c r="C56" s="1">
        <v>9</v>
      </c>
      <c r="D56" s="4" t="s">
        <v>107</v>
      </c>
      <c r="E56" s="4">
        <v>110363751.8027</v>
      </c>
      <c r="F56" s="4">
        <v>0</v>
      </c>
      <c r="G56" s="4">
        <v>220296.23989999999</v>
      </c>
      <c r="H56" s="4">
        <v>157458.00390000001</v>
      </c>
      <c r="I56" s="4">
        <v>3893703.9534</v>
      </c>
      <c r="J56" s="4">
        <v>34111492.838</v>
      </c>
      <c r="K56" s="5">
        <f t="shared" si="0"/>
        <v>148746702.83789998</v>
      </c>
      <c r="L56" s="7"/>
      <c r="M56" s="146"/>
      <c r="N56" s="149"/>
      <c r="O56" s="8">
        <v>29</v>
      </c>
      <c r="P56" s="4" t="s">
        <v>489</v>
      </c>
      <c r="Q56" s="4">
        <v>122406076.4355</v>
      </c>
      <c r="R56" s="4">
        <v>0</v>
      </c>
      <c r="S56" s="4">
        <v>244333.83189999999</v>
      </c>
      <c r="T56" s="4">
        <v>174639.01089999999</v>
      </c>
      <c r="U56" s="4">
        <v>4318564.8907000003</v>
      </c>
      <c r="V56" s="4">
        <v>34891094.3081</v>
      </c>
      <c r="W56" s="5">
        <f t="shared" si="1"/>
        <v>162034708.47710001</v>
      </c>
    </row>
    <row r="57" spans="1:23" ht="25" customHeight="1" x14ac:dyDescent="0.25">
      <c r="A57" s="154"/>
      <c r="B57" s="149"/>
      <c r="C57" s="1">
        <v>10</v>
      </c>
      <c r="D57" s="4" t="s">
        <v>108</v>
      </c>
      <c r="E57" s="4">
        <v>120070652.68700001</v>
      </c>
      <c r="F57" s="4">
        <v>0</v>
      </c>
      <c r="G57" s="4">
        <v>239672.11040000001</v>
      </c>
      <c r="H57" s="4">
        <v>171307.01869999999</v>
      </c>
      <c r="I57" s="4">
        <v>4236169.6429000003</v>
      </c>
      <c r="J57" s="4">
        <v>37951188.414399996</v>
      </c>
      <c r="K57" s="5">
        <f t="shared" si="0"/>
        <v>162668989.87340003</v>
      </c>
      <c r="L57" s="7"/>
      <c r="M57" s="146"/>
      <c r="N57" s="149"/>
      <c r="O57" s="8">
        <v>30</v>
      </c>
      <c r="P57" s="4" t="s">
        <v>490</v>
      </c>
      <c r="Q57" s="4">
        <v>110417648.462</v>
      </c>
      <c r="R57" s="4">
        <v>0</v>
      </c>
      <c r="S57" s="4">
        <v>220403.82260000001</v>
      </c>
      <c r="T57" s="4">
        <v>157534.89920000001</v>
      </c>
      <c r="U57" s="4">
        <v>3895605.4622</v>
      </c>
      <c r="V57" s="4">
        <v>33577796.957400002</v>
      </c>
      <c r="W57" s="5">
        <f t="shared" si="1"/>
        <v>148268989.60340002</v>
      </c>
    </row>
    <row r="58" spans="1:23" ht="25" customHeight="1" x14ac:dyDescent="0.25">
      <c r="A58" s="154"/>
      <c r="B58" s="149"/>
      <c r="C58" s="1">
        <v>11</v>
      </c>
      <c r="D58" s="4" t="s">
        <v>109</v>
      </c>
      <c r="E58" s="4">
        <v>92409699.145400003</v>
      </c>
      <c r="F58" s="4">
        <v>0</v>
      </c>
      <c r="G58" s="4">
        <v>184458.2929</v>
      </c>
      <c r="H58" s="4">
        <v>131842.62520000001</v>
      </c>
      <c r="I58" s="4">
        <v>3260273.4596000002</v>
      </c>
      <c r="J58" s="4">
        <v>29422356.242899999</v>
      </c>
      <c r="K58" s="5">
        <f t="shared" si="0"/>
        <v>125408629.766</v>
      </c>
      <c r="L58" s="7"/>
      <c r="M58" s="146"/>
      <c r="N58" s="149"/>
      <c r="O58" s="8">
        <v>31</v>
      </c>
      <c r="P58" s="4" t="s">
        <v>491</v>
      </c>
      <c r="Q58" s="4">
        <v>114402363.1532</v>
      </c>
      <c r="R58" s="4">
        <v>0</v>
      </c>
      <c r="S58" s="4">
        <v>228357.68109999999</v>
      </c>
      <c r="T58" s="4">
        <v>163219.96530000001</v>
      </c>
      <c r="U58" s="4">
        <v>4036188.7522999998</v>
      </c>
      <c r="V58" s="4">
        <v>32284670.450800002</v>
      </c>
      <c r="W58" s="5">
        <f t="shared" si="1"/>
        <v>151114800.00269997</v>
      </c>
    </row>
    <row r="59" spans="1:23" ht="25" customHeight="1" x14ac:dyDescent="0.25">
      <c r="A59" s="154"/>
      <c r="B59" s="149"/>
      <c r="C59" s="1">
        <v>12</v>
      </c>
      <c r="D59" s="4" t="s">
        <v>110</v>
      </c>
      <c r="E59" s="4">
        <v>109304068.6628</v>
      </c>
      <c r="F59" s="4">
        <v>0</v>
      </c>
      <c r="G59" s="4">
        <v>218181.01449999999</v>
      </c>
      <c r="H59" s="4">
        <v>155946.13430000001</v>
      </c>
      <c r="I59" s="4">
        <v>3856317.6526000001</v>
      </c>
      <c r="J59" s="4">
        <v>33731681.689900003</v>
      </c>
      <c r="K59" s="5">
        <f t="shared" si="0"/>
        <v>147266195.1541</v>
      </c>
      <c r="L59" s="7"/>
      <c r="M59" s="146"/>
      <c r="N59" s="149"/>
      <c r="O59" s="8">
        <v>32</v>
      </c>
      <c r="P59" s="4" t="s">
        <v>492</v>
      </c>
      <c r="Q59" s="4">
        <v>122751387.15809999</v>
      </c>
      <c r="R59" s="4">
        <v>0</v>
      </c>
      <c r="S59" s="4">
        <v>245023.10399999999</v>
      </c>
      <c r="T59" s="4">
        <v>175131.6721</v>
      </c>
      <c r="U59" s="4">
        <v>4330747.6744999997</v>
      </c>
      <c r="V59" s="4">
        <v>35772837.910499997</v>
      </c>
      <c r="W59" s="5">
        <f t="shared" si="1"/>
        <v>163275127.5192</v>
      </c>
    </row>
    <row r="60" spans="1:23" ht="25" customHeight="1" x14ac:dyDescent="0.25">
      <c r="A60" s="154"/>
      <c r="B60" s="149"/>
      <c r="C60" s="1">
        <v>13</v>
      </c>
      <c r="D60" s="4" t="s">
        <v>111</v>
      </c>
      <c r="E60" s="4">
        <v>109334886.1925</v>
      </c>
      <c r="F60" s="4">
        <v>0</v>
      </c>
      <c r="G60" s="4">
        <v>218242.52910000001</v>
      </c>
      <c r="H60" s="4">
        <v>155990.1023</v>
      </c>
      <c r="I60" s="4">
        <v>3857404.9147999999</v>
      </c>
      <c r="J60" s="4">
        <v>33740378.539300002</v>
      </c>
      <c r="K60" s="5">
        <f t="shared" si="0"/>
        <v>147306902.278</v>
      </c>
      <c r="L60" s="7"/>
      <c r="M60" s="146"/>
      <c r="N60" s="149"/>
      <c r="O60" s="8">
        <v>33</v>
      </c>
      <c r="P60" s="4" t="s">
        <v>493</v>
      </c>
      <c r="Q60" s="4">
        <v>118969217.4742</v>
      </c>
      <c r="R60" s="4">
        <v>0</v>
      </c>
      <c r="S60" s="4">
        <v>237473.5441</v>
      </c>
      <c r="T60" s="4">
        <v>169735.58069999999</v>
      </c>
      <c r="U60" s="4">
        <v>4197310.3021</v>
      </c>
      <c r="V60" s="4">
        <v>32375073.835499998</v>
      </c>
      <c r="W60" s="5">
        <f t="shared" si="1"/>
        <v>155948810.73659998</v>
      </c>
    </row>
    <row r="61" spans="1:23" ht="25" customHeight="1" x14ac:dyDescent="0.25">
      <c r="A61" s="154"/>
      <c r="B61" s="149"/>
      <c r="C61" s="1">
        <v>14</v>
      </c>
      <c r="D61" s="4" t="s">
        <v>112</v>
      </c>
      <c r="E61" s="4">
        <v>112762670.3646</v>
      </c>
      <c r="F61" s="4">
        <v>0</v>
      </c>
      <c r="G61" s="4">
        <v>225084.7029</v>
      </c>
      <c r="H61" s="4">
        <v>160880.58530000001</v>
      </c>
      <c r="I61" s="4">
        <v>3978339.3390000002</v>
      </c>
      <c r="J61" s="4">
        <v>34548235.462800004</v>
      </c>
      <c r="K61" s="5">
        <f t="shared" si="0"/>
        <v>151675210.45460001</v>
      </c>
      <c r="L61" s="7"/>
      <c r="M61" s="147"/>
      <c r="N61" s="150"/>
      <c r="O61" s="8">
        <v>34</v>
      </c>
      <c r="P61" s="4" t="s">
        <v>494</v>
      </c>
      <c r="Q61" s="4">
        <v>116599594.2799</v>
      </c>
      <c r="R61" s="4">
        <v>0</v>
      </c>
      <c r="S61" s="4">
        <v>232743.55729999999</v>
      </c>
      <c r="T61" s="4">
        <v>166354.79550000001</v>
      </c>
      <c r="U61" s="4">
        <v>4113708.4758000001</v>
      </c>
      <c r="V61" s="4">
        <v>33650806.643200003</v>
      </c>
      <c r="W61" s="5">
        <f t="shared" si="1"/>
        <v>154763207.75170001</v>
      </c>
    </row>
    <row r="62" spans="1:23" ht="25" customHeight="1" x14ac:dyDescent="0.3">
      <c r="A62" s="154"/>
      <c r="B62" s="149"/>
      <c r="C62" s="1">
        <v>15</v>
      </c>
      <c r="D62" s="4" t="s">
        <v>113</v>
      </c>
      <c r="E62" s="4">
        <v>103019749.99349999</v>
      </c>
      <c r="F62" s="4">
        <v>0</v>
      </c>
      <c r="G62" s="4">
        <v>205636.93410000001</v>
      </c>
      <c r="H62" s="4">
        <v>146980.1808</v>
      </c>
      <c r="I62" s="4">
        <v>3634602.8590000002</v>
      </c>
      <c r="J62" s="4">
        <v>31341290.4965</v>
      </c>
      <c r="K62" s="5">
        <f t="shared" si="0"/>
        <v>138348260.4639</v>
      </c>
      <c r="L62" s="7"/>
      <c r="M62" s="14"/>
      <c r="N62" s="151" t="s">
        <v>831</v>
      </c>
      <c r="O62" s="152"/>
      <c r="P62" s="153"/>
      <c r="Q62" s="10">
        <f>SUM(Q28:Q61)</f>
        <v>4140450860.3531995</v>
      </c>
      <c r="R62" s="10">
        <f t="shared" ref="R62:W62" si="4">SUM(R28:R61)</f>
        <v>0</v>
      </c>
      <c r="S62" s="10">
        <f t="shared" si="4"/>
        <v>8264722.2588999979</v>
      </c>
      <c r="T62" s="10">
        <f t="shared" si="4"/>
        <v>5907257.7445999999</v>
      </c>
      <c r="U62" s="10">
        <f t="shared" si="4"/>
        <v>146077762.13350001</v>
      </c>
      <c r="V62" s="10">
        <f t="shared" si="4"/>
        <v>1182957470.1183</v>
      </c>
      <c r="W62" s="10">
        <f t="shared" si="4"/>
        <v>5483658072.6085005</v>
      </c>
    </row>
    <row r="63" spans="1:23" ht="25" customHeight="1" x14ac:dyDescent="0.25">
      <c r="A63" s="154"/>
      <c r="B63" s="149"/>
      <c r="C63" s="1">
        <v>16</v>
      </c>
      <c r="D63" s="4" t="s">
        <v>114</v>
      </c>
      <c r="E63" s="4">
        <v>105188354.4452</v>
      </c>
      <c r="F63" s="4">
        <v>0</v>
      </c>
      <c r="G63" s="4">
        <v>209965.66889999999</v>
      </c>
      <c r="H63" s="4">
        <v>150074.16880000001</v>
      </c>
      <c r="I63" s="4">
        <v>3711112.6150000002</v>
      </c>
      <c r="J63" s="4">
        <v>33375695.524300002</v>
      </c>
      <c r="K63" s="5">
        <f t="shared" si="0"/>
        <v>142635202.42219999</v>
      </c>
      <c r="L63" s="7"/>
      <c r="M63" s="145">
        <v>21</v>
      </c>
      <c r="N63" s="148" t="s">
        <v>44</v>
      </c>
      <c r="O63" s="8">
        <v>1</v>
      </c>
      <c r="P63" s="4" t="s">
        <v>495</v>
      </c>
      <c r="Q63" s="4">
        <v>93357079.241400003</v>
      </c>
      <c r="R63" s="4">
        <v>0</v>
      </c>
      <c r="S63" s="4">
        <v>186349.351</v>
      </c>
      <c r="T63" s="4">
        <v>133194.26990000001</v>
      </c>
      <c r="U63" s="4">
        <v>3293697.6370000001</v>
      </c>
      <c r="V63" s="4">
        <v>27470714.0288</v>
      </c>
      <c r="W63" s="5">
        <f t="shared" si="1"/>
        <v>124441034.52809998</v>
      </c>
    </row>
    <row r="64" spans="1:23" ht="25" customHeight="1" x14ac:dyDescent="0.25">
      <c r="A64" s="154"/>
      <c r="B64" s="149"/>
      <c r="C64" s="1">
        <v>17</v>
      </c>
      <c r="D64" s="4" t="s">
        <v>115</v>
      </c>
      <c r="E64" s="4">
        <v>98187076.194000006</v>
      </c>
      <c r="F64" s="4">
        <v>0</v>
      </c>
      <c r="G64" s="4">
        <v>195990.47099999999</v>
      </c>
      <c r="H64" s="4">
        <v>140085.31580000001</v>
      </c>
      <c r="I64" s="4">
        <v>3464103.0276000001</v>
      </c>
      <c r="J64" s="4">
        <v>31693257.109700002</v>
      </c>
      <c r="K64" s="5">
        <f t="shared" si="0"/>
        <v>133680512.11810002</v>
      </c>
      <c r="L64" s="7"/>
      <c r="M64" s="146"/>
      <c r="N64" s="149"/>
      <c r="O64" s="8">
        <v>2</v>
      </c>
      <c r="P64" s="4" t="s">
        <v>496</v>
      </c>
      <c r="Q64" s="4">
        <v>152541770.5907</v>
      </c>
      <c r="R64" s="4">
        <v>0</v>
      </c>
      <c r="S64" s="4">
        <v>304487.46029999998</v>
      </c>
      <c r="T64" s="4">
        <v>217634.16260000001</v>
      </c>
      <c r="U64" s="4">
        <v>5381771.5102000004</v>
      </c>
      <c r="V64" s="4">
        <v>36098646.4344</v>
      </c>
      <c r="W64" s="5">
        <f t="shared" si="1"/>
        <v>194544310.1582</v>
      </c>
    </row>
    <row r="65" spans="1:23" ht="25" customHeight="1" x14ac:dyDescent="0.25">
      <c r="A65" s="154"/>
      <c r="B65" s="149"/>
      <c r="C65" s="1">
        <v>18</v>
      </c>
      <c r="D65" s="4" t="s">
        <v>116</v>
      </c>
      <c r="E65" s="4">
        <v>121988075.016</v>
      </c>
      <c r="F65" s="4">
        <v>0</v>
      </c>
      <c r="G65" s="4">
        <v>243499.46249999999</v>
      </c>
      <c r="H65" s="4">
        <v>174042.64060000001</v>
      </c>
      <c r="I65" s="4">
        <v>4303817.5324999997</v>
      </c>
      <c r="J65" s="4">
        <v>37103135.968199998</v>
      </c>
      <c r="K65" s="5">
        <f t="shared" si="0"/>
        <v>163812570.6198</v>
      </c>
      <c r="L65" s="7"/>
      <c r="M65" s="146"/>
      <c r="N65" s="149"/>
      <c r="O65" s="8">
        <v>3</v>
      </c>
      <c r="P65" s="4" t="s">
        <v>497</v>
      </c>
      <c r="Q65" s="4">
        <v>128484675.56910001</v>
      </c>
      <c r="R65" s="4">
        <v>0</v>
      </c>
      <c r="S65" s="4">
        <v>256467.27710000001</v>
      </c>
      <c r="T65" s="4">
        <v>183311.46059999999</v>
      </c>
      <c r="U65" s="4">
        <v>4533021.7670999998</v>
      </c>
      <c r="V65" s="4">
        <v>36935736.465300001</v>
      </c>
      <c r="W65" s="5">
        <f t="shared" si="1"/>
        <v>170393212.53920001</v>
      </c>
    </row>
    <row r="66" spans="1:23" ht="25" customHeight="1" x14ac:dyDescent="0.25">
      <c r="A66" s="154"/>
      <c r="B66" s="149"/>
      <c r="C66" s="1">
        <v>19</v>
      </c>
      <c r="D66" s="4" t="s">
        <v>117</v>
      </c>
      <c r="E66" s="4">
        <v>101790016.64049999</v>
      </c>
      <c r="F66" s="4">
        <v>0</v>
      </c>
      <c r="G66" s="4">
        <v>203182.27280000001</v>
      </c>
      <c r="H66" s="4">
        <v>145225.69750000001</v>
      </c>
      <c r="I66" s="4">
        <v>3591217.0775000001</v>
      </c>
      <c r="J66" s="4">
        <v>32029364.7623</v>
      </c>
      <c r="K66" s="5">
        <f t="shared" si="0"/>
        <v>137759006.4506</v>
      </c>
      <c r="L66" s="7"/>
      <c r="M66" s="146"/>
      <c r="N66" s="149"/>
      <c r="O66" s="8">
        <v>4</v>
      </c>
      <c r="P66" s="4" t="s">
        <v>498</v>
      </c>
      <c r="Q66" s="4">
        <v>106085737.33859999</v>
      </c>
      <c r="R66" s="4">
        <v>0</v>
      </c>
      <c r="S66" s="4">
        <v>211756.92800000001</v>
      </c>
      <c r="T66" s="4">
        <v>151354.4816</v>
      </c>
      <c r="U66" s="4">
        <v>3742772.8591</v>
      </c>
      <c r="V66" s="4">
        <v>31220883.2137</v>
      </c>
      <c r="W66" s="5">
        <f t="shared" si="1"/>
        <v>141412504.82100001</v>
      </c>
    </row>
    <row r="67" spans="1:23" ht="25" customHeight="1" x14ac:dyDescent="0.25">
      <c r="A67" s="154"/>
      <c r="B67" s="149"/>
      <c r="C67" s="1">
        <v>20</v>
      </c>
      <c r="D67" s="4" t="s">
        <v>118</v>
      </c>
      <c r="E67" s="4">
        <v>107100069.2138</v>
      </c>
      <c r="F67" s="4">
        <v>0</v>
      </c>
      <c r="G67" s="4">
        <v>213781.6281</v>
      </c>
      <c r="H67" s="4">
        <v>152801.6476</v>
      </c>
      <c r="I67" s="4">
        <v>3778559.1383000002</v>
      </c>
      <c r="J67" s="4">
        <v>33463248.681000002</v>
      </c>
      <c r="K67" s="5">
        <f t="shared" si="0"/>
        <v>144708460.30879998</v>
      </c>
      <c r="L67" s="7"/>
      <c r="M67" s="146"/>
      <c r="N67" s="149"/>
      <c r="O67" s="8">
        <v>5</v>
      </c>
      <c r="P67" s="4" t="s">
        <v>499</v>
      </c>
      <c r="Q67" s="4">
        <v>141285522.3427</v>
      </c>
      <c r="R67" s="4">
        <v>0</v>
      </c>
      <c r="S67" s="4">
        <v>282018.94929999998</v>
      </c>
      <c r="T67" s="4">
        <v>201574.66519999999</v>
      </c>
      <c r="U67" s="4">
        <v>4984643.852</v>
      </c>
      <c r="V67" s="4">
        <v>40029549.306000002</v>
      </c>
      <c r="W67" s="5">
        <f t="shared" si="1"/>
        <v>186783309.11519998</v>
      </c>
    </row>
    <row r="68" spans="1:23" ht="25" customHeight="1" x14ac:dyDescent="0.25">
      <c r="A68" s="154"/>
      <c r="B68" s="149"/>
      <c r="C68" s="1">
        <v>21</v>
      </c>
      <c r="D68" s="4" t="s">
        <v>119</v>
      </c>
      <c r="E68" s="4">
        <v>111399627.6152</v>
      </c>
      <c r="F68" s="4">
        <v>0</v>
      </c>
      <c r="G68" s="4">
        <v>222363.9437</v>
      </c>
      <c r="H68" s="4">
        <v>158935.90700000001</v>
      </c>
      <c r="I68" s="4">
        <v>3930250.3165000002</v>
      </c>
      <c r="J68" s="4">
        <v>34928558.190300003</v>
      </c>
      <c r="K68" s="5">
        <f t="shared" si="0"/>
        <v>150639735.9727</v>
      </c>
      <c r="L68" s="7"/>
      <c r="M68" s="146"/>
      <c r="N68" s="149"/>
      <c r="O68" s="8">
        <v>6</v>
      </c>
      <c r="P68" s="4" t="s">
        <v>500</v>
      </c>
      <c r="Q68" s="4">
        <v>172854289.87079999</v>
      </c>
      <c r="R68" s="4">
        <v>0</v>
      </c>
      <c r="S68" s="4">
        <v>345033.12449999998</v>
      </c>
      <c r="T68" s="4">
        <v>246614.40919999999</v>
      </c>
      <c r="U68" s="4">
        <v>6098410.2193</v>
      </c>
      <c r="V68" s="4">
        <v>42266101.271600001</v>
      </c>
      <c r="W68" s="5">
        <f t="shared" si="1"/>
        <v>221810448.89540002</v>
      </c>
    </row>
    <row r="69" spans="1:23" ht="25" customHeight="1" x14ac:dyDescent="0.25">
      <c r="A69" s="154"/>
      <c r="B69" s="149"/>
      <c r="C69" s="1">
        <v>22</v>
      </c>
      <c r="D69" s="4" t="s">
        <v>120</v>
      </c>
      <c r="E69" s="4">
        <v>95750895.613299996</v>
      </c>
      <c r="F69" s="4">
        <v>0</v>
      </c>
      <c r="G69" s="4">
        <v>191127.62959999999</v>
      </c>
      <c r="H69" s="4">
        <v>136609.57190000001</v>
      </c>
      <c r="I69" s="4">
        <v>3378153.0140999998</v>
      </c>
      <c r="J69" s="4">
        <v>31696545.8343</v>
      </c>
      <c r="K69" s="5">
        <f t="shared" si="0"/>
        <v>131153331.66319999</v>
      </c>
      <c r="L69" s="7"/>
      <c r="M69" s="146"/>
      <c r="N69" s="149"/>
      <c r="O69" s="8">
        <v>7</v>
      </c>
      <c r="P69" s="4" t="s">
        <v>501</v>
      </c>
      <c r="Q69" s="4">
        <v>117760844.26989999</v>
      </c>
      <c r="R69" s="4">
        <v>0</v>
      </c>
      <c r="S69" s="4">
        <v>235061.51949999999</v>
      </c>
      <c r="T69" s="4">
        <v>168011.5724</v>
      </c>
      <c r="U69" s="4">
        <v>4154678.1203000001</v>
      </c>
      <c r="V69" s="4">
        <v>31525930.689599998</v>
      </c>
      <c r="W69" s="5">
        <f t="shared" si="1"/>
        <v>153844526.1717</v>
      </c>
    </row>
    <row r="70" spans="1:23" ht="25" customHeight="1" x14ac:dyDescent="0.25">
      <c r="A70" s="154"/>
      <c r="B70" s="149"/>
      <c r="C70" s="1">
        <v>23</v>
      </c>
      <c r="D70" s="4" t="s">
        <v>121</v>
      </c>
      <c r="E70" s="4">
        <v>99982561.669200003</v>
      </c>
      <c r="F70" s="4">
        <v>0</v>
      </c>
      <c r="G70" s="4">
        <v>199574.4258</v>
      </c>
      <c r="H70" s="4">
        <v>142646.9681</v>
      </c>
      <c r="I70" s="4">
        <v>3527448.9068</v>
      </c>
      <c r="J70" s="4">
        <v>33108212.591499999</v>
      </c>
      <c r="K70" s="5">
        <f t="shared" si="0"/>
        <v>136960444.5614</v>
      </c>
      <c r="L70" s="7"/>
      <c r="M70" s="146"/>
      <c r="N70" s="149"/>
      <c r="O70" s="8">
        <v>8</v>
      </c>
      <c r="P70" s="4" t="s">
        <v>502</v>
      </c>
      <c r="Q70" s="4">
        <v>125103794.1425</v>
      </c>
      <c r="R70" s="4">
        <v>0</v>
      </c>
      <c r="S70" s="4">
        <v>249718.72560000001</v>
      </c>
      <c r="T70" s="4">
        <v>178487.8946</v>
      </c>
      <c r="U70" s="4">
        <v>4413742.1018000003</v>
      </c>
      <c r="V70" s="4">
        <v>33193094.805599999</v>
      </c>
      <c r="W70" s="5">
        <f t="shared" si="1"/>
        <v>163138837.6701</v>
      </c>
    </row>
    <row r="71" spans="1:23" ht="25" customHeight="1" x14ac:dyDescent="0.25">
      <c r="A71" s="154"/>
      <c r="B71" s="149"/>
      <c r="C71" s="1">
        <v>24</v>
      </c>
      <c r="D71" s="4" t="s">
        <v>122</v>
      </c>
      <c r="E71" s="4">
        <v>102410262.7823</v>
      </c>
      <c r="F71" s="4">
        <v>0</v>
      </c>
      <c r="G71" s="4">
        <v>204420.3414</v>
      </c>
      <c r="H71" s="4">
        <v>146110.61410000001</v>
      </c>
      <c r="I71" s="4">
        <v>3613099.7593</v>
      </c>
      <c r="J71" s="4">
        <v>30483664.207600001</v>
      </c>
      <c r="K71" s="5">
        <f t="shared" si="0"/>
        <v>136857557.70469999</v>
      </c>
      <c r="L71" s="7"/>
      <c r="M71" s="146"/>
      <c r="N71" s="149"/>
      <c r="O71" s="8">
        <v>9</v>
      </c>
      <c r="P71" s="4" t="s">
        <v>503</v>
      </c>
      <c r="Q71" s="4">
        <v>155418183.09189999</v>
      </c>
      <c r="R71" s="4">
        <v>0</v>
      </c>
      <c r="S71" s="4">
        <v>310229.04519999999</v>
      </c>
      <c r="T71" s="4">
        <v>221737.99340000001</v>
      </c>
      <c r="U71" s="4">
        <v>5483253.1882999996</v>
      </c>
      <c r="V71" s="4">
        <v>42030994.005199999</v>
      </c>
      <c r="W71" s="5">
        <f t="shared" si="1"/>
        <v>203464397.324</v>
      </c>
    </row>
    <row r="72" spans="1:23" ht="25" customHeight="1" x14ac:dyDescent="0.25">
      <c r="A72" s="154"/>
      <c r="B72" s="149"/>
      <c r="C72" s="1">
        <v>25</v>
      </c>
      <c r="D72" s="4" t="s">
        <v>123</v>
      </c>
      <c r="E72" s="4">
        <v>120661976.1082</v>
      </c>
      <c r="F72" s="4">
        <v>0</v>
      </c>
      <c r="G72" s="4">
        <v>240852.4466</v>
      </c>
      <c r="H72" s="4">
        <v>172150.67079999999</v>
      </c>
      <c r="I72" s="4">
        <v>4257031.9124999996</v>
      </c>
      <c r="J72" s="4">
        <v>36709804.5079</v>
      </c>
      <c r="K72" s="5">
        <f t="shared" si="0"/>
        <v>162041815.646</v>
      </c>
      <c r="L72" s="7"/>
      <c r="M72" s="146"/>
      <c r="N72" s="149"/>
      <c r="O72" s="8">
        <v>10</v>
      </c>
      <c r="P72" s="4" t="s">
        <v>504</v>
      </c>
      <c r="Q72" s="4">
        <v>108218825.12540001</v>
      </c>
      <c r="R72" s="4">
        <v>0</v>
      </c>
      <c r="S72" s="4">
        <v>216014.76819999999</v>
      </c>
      <c r="T72" s="4">
        <v>154397.79730000001</v>
      </c>
      <c r="U72" s="4">
        <v>3818029.5644999999</v>
      </c>
      <c r="V72" s="4">
        <v>31507733.080200002</v>
      </c>
      <c r="W72" s="5">
        <f t="shared" si="1"/>
        <v>143915000.33560002</v>
      </c>
    </row>
    <row r="73" spans="1:23" ht="25" customHeight="1" x14ac:dyDescent="0.25">
      <c r="A73" s="154"/>
      <c r="B73" s="149"/>
      <c r="C73" s="1">
        <v>26</v>
      </c>
      <c r="D73" s="4" t="s">
        <v>124</v>
      </c>
      <c r="E73" s="4">
        <v>89881915.434200004</v>
      </c>
      <c r="F73" s="4">
        <v>0</v>
      </c>
      <c r="G73" s="4">
        <v>179412.60320000001</v>
      </c>
      <c r="H73" s="4">
        <v>128236.18949999999</v>
      </c>
      <c r="I73" s="4">
        <v>3171091.6288000001</v>
      </c>
      <c r="J73" s="4">
        <v>27985475.930599999</v>
      </c>
      <c r="K73" s="5">
        <f t="shared" ref="K73:K136" si="5">SUM(E73:J73)</f>
        <v>121346131.78630002</v>
      </c>
      <c r="L73" s="7"/>
      <c r="M73" s="146"/>
      <c r="N73" s="149"/>
      <c r="O73" s="8">
        <v>11</v>
      </c>
      <c r="P73" s="4" t="s">
        <v>505</v>
      </c>
      <c r="Q73" s="4">
        <v>114307322.818</v>
      </c>
      <c r="R73" s="4">
        <v>0</v>
      </c>
      <c r="S73" s="4">
        <v>228167.9718</v>
      </c>
      <c r="T73" s="4">
        <v>163084.3695</v>
      </c>
      <c r="U73" s="4">
        <v>4032835.6683999998</v>
      </c>
      <c r="V73" s="4">
        <v>33686111.162100002</v>
      </c>
      <c r="W73" s="5">
        <f t="shared" ref="W73:W136" si="6">SUM(Q73:V73)</f>
        <v>152417521.98980001</v>
      </c>
    </row>
    <row r="74" spans="1:23" ht="25" customHeight="1" x14ac:dyDescent="0.25">
      <c r="A74" s="154"/>
      <c r="B74" s="149"/>
      <c r="C74" s="1">
        <v>27</v>
      </c>
      <c r="D74" s="4" t="s">
        <v>125</v>
      </c>
      <c r="E74" s="4">
        <v>110285844.2457</v>
      </c>
      <c r="F74" s="4">
        <v>0</v>
      </c>
      <c r="G74" s="4">
        <v>220140.7292</v>
      </c>
      <c r="H74" s="4">
        <v>157346.8517</v>
      </c>
      <c r="I74" s="4">
        <v>3890955.3248999999</v>
      </c>
      <c r="J74" s="4">
        <v>33375695.524300002</v>
      </c>
      <c r="K74" s="5">
        <f t="shared" si="5"/>
        <v>147929982.6758</v>
      </c>
      <c r="L74" s="7"/>
      <c r="M74" s="146"/>
      <c r="N74" s="149"/>
      <c r="O74" s="8">
        <v>12</v>
      </c>
      <c r="P74" s="4" t="s">
        <v>506</v>
      </c>
      <c r="Q74" s="4">
        <v>126105823.2964</v>
      </c>
      <c r="R74" s="4">
        <v>0</v>
      </c>
      <c r="S74" s="4">
        <v>251718.8683</v>
      </c>
      <c r="T74" s="4">
        <v>179917.50810000001</v>
      </c>
      <c r="U74" s="4">
        <v>4449094.3331000004</v>
      </c>
      <c r="V74" s="4">
        <v>36779924.002800003</v>
      </c>
      <c r="W74" s="5">
        <f t="shared" si="6"/>
        <v>167766478.00870001</v>
      </c>
    </row>
    <row r="75" spans="1:23" ht="25" customHeight="1" x14ac:dyDescent="0.25">
      <c r="A75" s="154"/>
      <c r="B75" s="149"/>
      <c r="C75" s="1">
        <v>28</v>
      </c>
      <c r="D75" s="4" t="s">
        <v>126</v>
      </c>
      <c r="E75" s="4">
        <v>89913923.483199999</v>
      </c>
      <c r="F75" s="4">
        <v>0</v>
      </c>
      <c r="G75" s="4">
        <v>179476.49419999999</v>
      </c>
      <c r="H75" s="4">
        <v>128281.856</v>
      </c>
      <c r="I75" s="4">
        <v>3172220.8933000001</v>
      </c>
      <c r="J75" s="4">
        <v>28747217.627099998</v>
      </c>
      <c r="K75" s="5">
        <f t="shared" si="5"/>
        <v>122141120.3538</v>
      </c>
      <c r="L75" s="7"/>
      <c r="M75" s="146"/>
      <c r="N75" s="149"/>
      <c r="O75" s="8">
        <v>13</v>
      </c>
      <c r="P75" s="4" t="s">
        <v>507</v>
      </c>
      <c r="Q75" s="4">
        <v>104947590.5117</v>
      </c>
      <c r="R75" s="4">
        <v>0</v>
      </c>
      <c r="S75" s="4">
        <v>209485.08180000001</v>
      </c>
      <c r="T75" s="4">
        <v>149730.66649999999</v>
      </c>
      <c r="U75" s="4">
        <v>3702618.3089999999</v>
      </c>
      <c r="V75" s="4">
        <v>28890712.221500002</v>
      </c>
      <c r="W75" s="5">
        <f t="shared" si="6"/>
        <v>137900136.79050002</v>
      </c>
    </row>
    <row r="76" spans="1:23" ht="25" customHeight="1" x14ac:dyDescent="0.25">
      <c r="A76" s="154"/>
      <c r="B76" s="149"/>
      <c r="C76" s="1">
        <v>29</v>
      </c>
      <c r="D76" s="4" t="s">
        <v>127</v>
      </c>
      <c r="E76" s="4">
        <v>117262190.74439999</v>
      </c>
      <c r="F76" s="4">
        <v>0</v>
      </c>
      <c r="G76" s="4">
        <v>234066.1611</v>
      </c>
      <c r="H76" s="4">
        <v>167300.1342</v>
      </c>
      <c r="I76" s="4">
        <v>4137085.3040999998</v>
      </c>
      <c r="J76" s="4">
        <v>32737463.706700001</v>
      </c>
      <c r="K76" s="5">
        <f t="shared" si="5"/>
        <v>154538106.05050001</v>
      </c>
      <c r="L76" s="7"/>
      <c r="M76" s="146"/>
      <c r="N76" s="149"/>
      <c r="O76" s="8">
        <v>14</v>
      </c>
      <c r="P76" s="4" t="s">
        <v>508</v>
      </c>
      <c r="Q76" s="4">
        <v>120434218.7544</v>
      </c>
      <c r="R76" s="4">
        <v>0</v>
      </c>
      <c r="S76" s="4">
        <v>240397.82190000001</v>
      </c>
      <c r="T76" s="4">
        <v>171825.72510000001</v>
      </c>
      <c r="U76" s="4">
        <v>4248996.4868999999</v>
      </c>
      <c r="V76" s="4">
        <v>33948185.970100001</v>
      </c>
      <c r="W76" s="5">
        <f t="shared" si="6"/>
        <v>159043624.75839999</v>
      </c>
    </row>
    <row r="77" spans="1:23" ht="25" customHeight="1" x14ac:dyDescent="0.25">
      <c r="A77" s="154"/>
      <c r="B77" s="149"/>
      <c r="C77" s="1">
        <v>30</v>
      </c>
      <c r="D77" s="4" t="s">
        <v>128</v>
      </c>
      <c r="E77" s="4">
        <v>97028690.149700001</v>
      </c>
      <c r="F77" s="4">
        <v>0</v>
      </c>
      <c r="G77" s="4">
        <v>193678.2255</v>
      </c>
      <c r="H77" s="4">
        <v>138432.625</v>
      </c>
      <c r="I77" s="4">
        <v>3423234.4249</v>
      </c>
      <c r="J77" s="4">
        <v>29292268.914900001</v>
      </c>
      <c r="K77" s="5">
        <f t="shared" si="5"/>
        <v>130076304.34</v>
      </c>
      <c r="L77" s="7"/>
      <c r="M77" s="146"/>
      <c r="N77" s="149"/>
      <c r="O77" s="8">
        <v>15</v>
      </c>
      <c r="P77" s="4" t="s">
        <v>509</v>
      </c>
      <c r="Q77" s="4">
        <v>139330987.43270001</v>
      </c>
      <c r="R77" s="4">
        <v>0</v>
      </c>
      <c r="S77" s="4">
        <v>278117.5172</v>
      </c>
      <c r="T77" s="4">
        <v>198786.09419999999</v>
      </c>
      <c r="U77" s="4">
        <v>4915686.6067000004</v>
      </c>
      <c r="V77" s="4">
        <v>35488843.813699998</v>
      </c>
      <c r="W77" s="5">
        <f t="shared" si="6"/>
        <v>180212421.46449998</v>
      </c>
    </row>
    <row r="78" spans="1:23" ht="25" customHeight="1" x14ac:dyDescent="0.25">
      <c r="A78" s="154"/>
      <c r="B78" s="150"/>
      <c r="C78" s="1">
        <v>31</v>
      </c>
      <c r="D78" s="4" t="s">
        <v>129</v>
      </c>
      <c r="E78" s="4">
        <v>146663596.6302</v>
      </c>
      <c r="F78" s="4">
        <v>0</v>
      </c>
      <c r="G78" s="4">
        <v>292754.0822</v>
      </c>
      <c r="H78" s="4">
        <v>209247.66320000001</v>
      </c>
      <c r="I78" s="4">
        <v>5174385.7625000002</v>
      </c>
      <c r="J78" s="4">
        <v>46716224.093800001</v>
      </c>
      <c r="K78" s="5">
        <f t="shared" si="5"/>
        <v>199056208.23189998</v>
      </c>
      <c r="L78" s="7"/>
      <c r="M78" s="146"/>
      <c r="N78" s="149"/>
      <c r="O78" s="8">
        <v>16</v>
      </c>
      <c r="P78" s="4" t="s">
        <v>510</v>
      </c>
      <c r="Q78" s="4">
        <v>111631121.9173</v>
      </c>
      <c r="R78" s="4">
        <v>0</v>
      </c>
      <c r="S78" s="4">
        <v>222826.02770000001</v>
      </c>
      <c r="T78" s="4">
        <v>159266.18419999999</v>
      </c>
      <c r="U78" s="4">
        <v>3938417.5839999998</v>
      </c>
      <c r="V78" s="4">
        <v>31767469.239599999</v>
      </c>
      <c r="W78" s="5">
        <f t="shared" si="6"/>
        <v>147719100.95280001</v>
      </c>
    </row>
    <row r="79" spans="1:23" ht="25" customHeight="1" x14ac:dyDescent="0.3">
      <c r="A79" s="1"/>
      <c r="B79" s="151" t="s">
        <v>814</v>
      </c>
      <c r="C79" s="152"/>
      <c r="D79" s="153"/>
      <c r="E79" s="10">
        <f>SUM(E48:E78)</f>
        <v>3318449162.0836997</v>
      </c>
      <c r="F79" s="10">
        <f t="shared" ref="F79:K79" si="7">SUM(F48:F78)</f>
        <v>0</v>
      </c>
      <c r="G79" s="10">
        <f t="shared" si="7"/>
        <v>6623930.9630999994</v>
      </c>
      <c r="H79" s="10">
        <f t="shared" si="7"/>
        <v>4734492.7339000003</v>
      </c>
      <c r="I79" s="10">
        <f t="shared" si="7"/>
        <v>117077014.96779999</v>
      </c>
      <c r="J79" s="10">
        <f t="shared" si="7"/>
        <v>1033344591.7326</v>
      </c>
      <c r="K79" s="10">
        <f t="shared" si="7"/>
        <v>4480229192.4811001</v>
      </c>
      <c r="L79" s="7"/>
      <c r="M79" s="146"/>
      <c r="N79" s="149"/>
      <c r="O79" s="8">
        <v>17</v>
      </c>
      <c r="P79" s="4" t="s">
        <v>511</v>
      </c>
      <c r="Q79" s="4">
        <v>110008989.50030001</v>
      </c>
      <c r="R79" s="4">
        <v>0</v>
      </c>
      <c r="S79" s="4">
        <v>219588.10159999999</v>
      </c>
      <c r="T79" s="4">
        <v>156951.8579</v>
      </c>
      <c r="U79" s="4">
        <v>3881187.7119</v>
      </c>
      <c r="V79" s="4">
        <v>29222069.494100001</v>
      </c>
      <c r="W79" s="5">
        <f t="shared" si="6"/>
        <v>143488786.66580001</v>
      </c>
    </row>
    <row r="80" spans="1:23" ht="25" customHeight="1" x14ac:dyDescent="0.25">
      <c r="A80" s="154">
        <v>4</v>
      </c>
      <c r="B80" s="148" t="s">
        <v>27</v>
      </c>
      <c r="C80" s="1">
        <v>1</v>
      </c>
      <c r="D80" s="4" t="s">
        <v>130</v>
      </c>
      <c r="E80" s="4">
        <v>164963945.02880001</v>
      </c>
      <c r="F80" s="4">
        <v>0</v>
      </c>
      <c r="G80" s="4">
        <v>329283.26750000002</v>
      </c>
      <c r="H80" s="4">
        <v>235357.1084</v>
      </c>
      <c r="I80" s="4">
        <v>5820033.7922999999</v>
      </c>
      <c r="J80" s="4">
        <v>49520845.835500002</v>
      </c>
      <c r="K80" s="5">
        <f t="shared" si="5"/>
        <v>220869465.0325</v>
      </c>
      <c r="L80" s="7"/>
      <c r="M80" s="146"/>
      <c r="N80" s="149"/>
      <c r="O80" s="8">
        <v>18</v>
      </c>
      <c r="P80" s="4" t="s">
        <v>512</v>
      </c>
      <c r="Q80" s="4">
        <v>114161751.55140001</v>
      </c>
      <c r="R80" s="4">
        <v>0</v>
      </c>
      <c r="S80" s="4">
        <v>227877.39809999999</v>
      </c>
      <c r="T80" s="4">
        <v>162876.68030000001</v>
      </c>
      <c r="U80" s="4">
        <v>4027699.8207</v>
      </c>
      <c r="V80" s="4">
        <v>31941406.228700001</v>
      </c>
      <c r="W80" s="5">
        <f t="shared" si="6"/>
        <v>150521611.67920002</v>
      </c>
    </row>
    <row r="81" spans="1:23" ht="25" customHeight="1" x14ac:dyDescent="0.25">
      <c r="A81" s="154"/>
      <c r="B81" s="149"/>
      <c r="C81" s="1">
        <v>2</v>
      </c>
      <c r="D81" s="4" t="s">
        <v>131</v>
      </c>
      <c r="E81" s="4">
        <v>108489679.04350001</v>
      </c>
      <c r="F81" s="4">
        <v>0</v>
      </c>
      <c r="G81" s="4">
        <v>216555.41759999999</v>
      </c>
      <c r="H81" s="4">
        <v>154784.22959999999</v>
      </c>
      <c r="I81" s="4">
        <v>3827585.4643999999</v>
      </c>
      <c r="J81" s="4">
        <v>33673505.2223</v>
      </c>
      <c r="K81" s="5">
        <f t="shared" si="5"/>
        <v>146362109.37740001</v>
      </c>
      <c r="L81" s="7"/>
      <c r="M81" s="146"/>
      <c r="N81" s="149"/>
      <c r="O81" s="8">
        <v>19</v>
      </c>
      <c r="P81" s="4" t="s">
        <v>513</v>
      </c>
      <c r="Q81" s="4">
        <v>138120446.95030001</v>
      </c>
      <c r="R81" s="4">
        <v>0</v>
      </c>
      <c r="S81" s="4">
        <v>275701.1666</v>
      </c>
      <c r="T81" s="4">
        <v>197058.99369999999</v>
      </c>
      <c r="U81" s="4">
        <v>4872977.9620000003</v>
      </c>
      <c r="V81" s="4">
        <v>33628448.857799999</v>
      </c>
      <c r="W81" s="5">
        <f t="shared" si="6"/>
        <v>177094633.93040001</v>
      </c>
    </row>
    <row r="82" spans="1:23" ht="25" customHeight="1" x14ac:dyDescent="0.25">
      <c r="A82" s="154"/>
      <c r="B82" s="149"/>
      <c r="C82" s="1">
        <v>3</v>
      </c>
      <c r="D82" s="4" t="s">
        <v>132</v>
      </c>
      <c r="E82" s="4">
        <v>111605199.72</v>
      </c>
      <c r="F82" s="4">
        <v>0</v>
      </c>
      <c r="G82" s="4">
        <v>222774.28460000001</v>
      </c>
      <c r="H82" s="4">
        <v>159229.20050000001</v>
      </c>
      <c r="I82" s="4">
        <v>3937503.0323000001</v>
      </c>
      <c r="J82" s="4">
        <v>34702876.017200001</v>
      </c>
      <c r="K82" s="5">
        <f t="shared" si="5"/>
        <v>150627582.25459999</v>
      </c>
      <c r="L82" s="7"/>
      <c r="M82" s="146"/>
      <c r="N82" s="149"/>
      <c r="O82" s="8">
        <v>20</v>
      </c>
      <c r="P82" s="4" t="s">
        <v>514</v>
      </c>
      <c r="Q82" s="4">
        <v>106136014.6398</v>
      </c>
      <c r="R82" s="4">
        <v>0</v>
      </c>
      <c r="S82" s="4">
        <v>211857.2861</v>
      </c>
      <c r="T82" s="4">
        <v>151426.21309999999</v>
      </c>
      <c r="U82" s="4">
        <v>3744546.6746</v>
      </c>
      <c r="V82" s="4">
        <v>29941203.936500002</v>
      </c>
      <c r="W82" s="5">
        <f t="shared" si="6"/>
        <v>140185048.75010002</v>
      </c>
    </row>
    <row r="83" spans="1:23" ht="25" customHeight="1" x14ac:dyDescent="0.25">
      <c r="A83" s="154"/>
      <c r="B83" s="149"/>
      <c r="C83" s="1">
        <v>4</v>
      </c>
      <c r="D83" s="4" t="s">
        <v>133</v>
      </c>
      <c r="E83" s="4">
        <v>134896656.5487</v>
      </c>
      <c r="F83" s="4">
        <v>0</v>
      </c>
      <c r="G83" s="4">
        <v>269266.18320000003</v>
      </c>
      <c r="H83" s="4">
        <v>192459.55239999999</v>
      </c>
      <c r="I83" s="4">
        <v>4759240.5687999995</v>
      </c>
      <c r="J83" s="4">
        <v>43296386.438900001</v>
      </c>
      <c r="K83" s="5">
        <f t="shared" si="5"/>
        <v>183414009.292</v>
      </c>
      <c r="L83" s="7"/>
      <c r="M83" s="147"/>
      <c r="N83" s="150"/>
      <c r="O83" s="8">
        <v>21</v>
      </c>
      <c r="P83" s="4" t="s">
        <v>515</v>
      </c>
      <c r="Q83" s="4">
        <v>126773936.34550001</v>
      </c>
      <c r="R83" s="4">
        <v>0</v>
      </c>
      <c r="S83" s="4">
        <v>253052.48360000001</v>
      </c>
      <c r="T83" s="4">
        <v>180870.71739999999</v>
      </c>
      <c r="U83" s="4">
        <v>4472665.79</v>
      </c>
      <c r="V83" s="4">
        <v>34747857.623499997</v>
      </c>
      <c r="W83" s="5">
        <f t="shared" si="6"/>
        <v>166428382.96000001</v>
      </c>
    </row>
    <row r="84" spans="1:23" ht="25" customHeight="1" x14ac:dyDescent="0.3">
      <c r="A84" s="154"/>
      <c r="B84" s="149"/>
      <c r="C84" s="1">
        <v>5</v>
      </c>
      <c r="D84" s="4" t="s">
        <v>134</v>
      </c>
      <c r="E84" s="4">
        <v>102449621.97</v>
      </c>
      <c r="F84" s="4">
        <v>0</v>
      </c>
      <c r="G84" s="4">
        <v>204498.90599999999</v>
      </c>
      <c r="H84" s="4">
        <v>146166.76860000001</v>
      </c>
      <c r="I84" s="4">
        <v>3614488.3766000001</v>
      </c>
      <c r="J84" s="4">
        <v>30697355.638999999</v>
      </c>
      <c r="K84" s="5">
        <f t="shared" si="5"/>
        <v>137112131.6602</v>
      </c>
      <c r="L84" s="7"/>
      <c r="M84" s="14"/>
      <c r="N84" s="151" t="s">
        <v>832</v>
      </c>
      <c r="O84" s="152"/>
      <c r="P84" s="153"/>
      <c r="Q84" s="10">
        <f>SUM(Q63:Q83)</f>
        <v>2613068925.3008003</v>
      </c>
      <c r="R84" s="10">
        <f t="shared" ref="R84:W84" si="8">SUM(R63:R83)</f>
        <v>0</v>
      </c>
      <c r="S84" s="10">
        <f t="shared" si="8"/>
        <v>5215926.8733999999</v>
      </c>
      <c r="T84" s="10">
        <f t="shared" si="8"/>
        <v>3728113.7168000001</v>
      </c>
      <c r="U84" s="10">
        <f t="shared" si="8"/>
        <v>92190747.766900003</v>
      </c>
      <c r="V84" s="10">
        <f t="shared" si="8"/>
        <v>712321615.85079992</v>
      </c>
      <c r="W84" s="10">
        <f t="shared" si="8"/>
        <v>3426525329.5086999</v>
      </c>
    </row>
    <row r="85" spans="1:23" ht="25" customHeight="1" x14ac:dyDescent="0.25">
      <c r="A85" s="154"/>
      <c r="B85" s="149"/>
      <c r="C85" s="1">
        <v>6</v>
      </c>
      <c r="D85" s="4" t="s">
        <v>135</v>
      </c>
      <c r="E85" s="4">
        <v>117942359.9417</v>
      </c>
      <c r="F85" s="4">
        <v>0</v>
      </c>
      <c r="G85" s="4">
        <v>235423.84160000001</v>
      </c>
      <c r="H85" s="4">
        <v>168270.5441</v>
      </c>
      <c r="I85" s="4">
        <v>4161082.1096999999</v>
      </c>
      <c r="J85" s="4">
        <v>36283875.549099997</v>
      </c>
      <c r="K85" s="5">
        <f t="shared" si="5"/>
        <v>158791011.98619998</v>
      </c>
      <c r="L85" s="7"/>
      <c r="M85" s="145">
        <v>22</v>
      </c>
      <c r="N85" s="148" t="s">
        <v>45</v>
      </c>
      <c r="O85" s="8">
        <v>1</v>
      </c>
      <c r="P85" s="4" t="s">
        <v>516</v>
      </c>
      <c r="Q85" s="4">
        <v>135412763.04859999</v>
      </c>
      <c r="R85" s="4">
        <v>-17480389.989999998</v>
      </c>
      <c r="S85" s="4">
        <v>270296.37949999998</v>
      </c>
      <c r="T85" s="4">
        <v>193195.891</v>
      </c>
      <c r="U85" s="4">
        <v>4777449.1371999998</v>
      </c>
      <c r="V85" s="4">
        <v>37064758.963299997</v>
      </c>
      <c r="W85" s="5">
        <f t="shared" si="6"/>
        <v>160238073.4296</v>
      </c>
    </row>
    <row r="86" spans="1:23" ht="25" customHeight="1" x14ac:dyDescent="0.25">
      <c r="A86" s="154"/>
      <c r="B86" s="149"/>
      <c r="C86" s="1">
        <v>7</v>
      </c>
      <c r="D86" s="4" t="s">
        <v>136</v>
      </c>
      <c r="E86" s="4">
        <v>109305961.3294</v>
      </c>
      <c r="F86" s="4">
        <v>0</v>
      </c>
      <c r="G86" s="4">
        <v>218184.79250000001</v>
      </c>
      <c r="H86" s="4">
        <v>155948.83470000001</v>
      </c>
      <c r="I86" s="4">
        <v>3856384.4271</v>
      </c>
      <c r="J86" s="4">
        <v>34044692.603699997</v>
      </c>
      <c r="K86" s="5">
        <f t="shared" si="5"/>
        <v>147581171.9874</v>
      </c>
      <c r="L86" s="7"/>
      <c r="M86" s="146"/>
      <c r="N86" s="149"/>
      <c r="O86" s="8">
        <v>2</v>
      </c>
      <c r="P86" s="4" t="s">
        <v>517</v>
      </c>
      <c r="Q86" s="4">
        <v>119735440.50489999</v>
      </c>
      <c r="R86" s="4">
        <v>-17480389.989999998</v>
      </c>
      <c r="S86" s="4">
        <v>239002.99600000001</v>
      </c>
      <c r="T86" s="4">
        <v>170828.7653</v>
      </c>
      <c r="U86" s="4">
        <v>4224343.1420999998</v>
      </c>
      <c r="V86" s="4">
        <v>31227418.991599999</v>
      </c>
      <c r="W86" s="5">
        <f t="shared" si="6"/>
        <v>138116644.40990001</v>
      </c>
    </row>
    <row r="87" spans="1:23" ht="25" customHeight="1" x14ac:dyDescent="0.25">
      <c r="A87" s="154"/>
      <c r="B87" s="149"/>
      <c r="C87" s="1">
        <v>8</v>
      </c>
      <c r="D87" s="4" t="s">
        <v>137</v>
      </c>
      <c r="E87" s="4">
        <v>97733111.086300001</v>
      </c>
      <c r="F87" s="4">
        <v>0</v>
      </c>
      <c r="G87" s="4">
        <v>195084.31469999999</v>
      </c>
      <c r="H87" s="4">
        <v>139437.6354</v>
      </c>
      <c r="I87" s="4">
        <v>3448086.8473999999</v>
      </c>
      <c r="J87" s="4">
        <v>29511514.636700001</v>
      </c>
      <c r="K87" s="5">
        <f t="shared" si="5"/>
        <v>131027234.52049999</v>
      </c>
      <c r="L87" s="7"/>
      <c r="M87" s="146"/>
      <c r="N87" s="149"/>
      <c r="O87" s="8">
        <v>3</v>
      </c>
      <c r="P87" s="4" t="s">
        <v>518</v>
      </c>
      <c r="Q87" s="4">
        <v>151111928.52500001</v>
      </c>
      <c r="R87" s="4">
        <v>-17480389.989999998</v>
      </c>
      <c r="S87" s="4">
        <v>301633.36349999998</v>
      </c>
      <c r="T87" s="4">
        <v>215594.18049999999</v>
      </c>
      <c r="U87" s="4">
        <v>5331325.7649999997</v>
      </c>
      <c r="V87" s="4">
        <v>41826759.078599997</v>
      </c>
      <c r="W87" s="5">
        <f t="shared" si="6"/>
        <v>181306850.9226</v>
      </c>
    </row>
    <row r="88" spans="1:23" ht="25" customHeight="1" x14ac:dyDescent="0.25">
      <c r="A88" s="154"/>
      <c r="B88" s="149"/>
      <c r="C88" s="1">
        <v>9</v>
      </c>
      <c r="D88" s="4" t="s">
        <v>138</v>
      </c>
      <c r="E88" s="4">
        <v>108550940.2519</v>
      </c>
      <c r="F88" s="4">
        <v>0</v>
      </c>
      <c r="G88" s="4">
        <v>216677.70069999999</v>
      </c>
      <c r="H88" s="4">
        <v>154871.63209999999</v>
      </c>
      <c r="I88" s="4">
        <v>3829746.7990999999</v>
      </c>
      <c r="J88" s="4">
        <v>34031610.788199998</v>
      </c>
      <c r="K88" s="5">
        <f t="shared" si="5"/>
        <v>146783847.17199999</v>
      </c>
      <c r="L88" s="7"/>
      <c r="M88" s="146"/>
      <c r="N88" s="149"/>
      <c r="O88" s="8">
        <v>4</v>
      </c>
      <c r="P88" s="4" t="s">
        <v>519</v>
      </c>
      <c r="Q88" s="4">
        <v>119648877.3603</v>
      </c>
      <c r="R88" s="4">
        <v>-17480389.989999998</v>
      </c>
      <c r="S88" s="4">
        <v>238830.20790000001</v>
      </c>
      <c r="T88" s="4">
        <v>170705.2641</v>
      </c>
      <c r="U88" s="4">
        <v>4221289.1387999998</v>
      </c>
      <c r="V88" s="4">
        <v>32518937.677299999</v>
      </c>
      <c r="W88" s="5">
        <f t="shared" si="6"/>
        <v>139318249.6584</v>
      </c>
    </row>
    <row r="89" spans="1:23" ht="25" customHeight="1" x14ac:dyDescent="0.25">
      <c r="A89" s="154"/>
      <c r="B89" s="149"/>
      <c r="C89" s="1">
        <v>10</v>
      </c>
      <c r="D89" s="4" t="s">
        <v>139</v>
      </c>
      <c r="E89" s="4">
        <v>171731500.57100001</v>
      </c>
      <c r="F89" s="4">
        <v>0</v>
      </c>
      <c r="G89" s="4">
        <v>342791.93329999998</v>
      </c>
      <c r="H89" s="4">
        <v>245012.5049</v>
      </c>
      <c r="I89" s="4">
        <v>6058797.4927000003</v>
      </c>
      <c r="J89" s="4">
        <v>53950465.519599997</v>
      </c>
      <c r="K89" s="5">
        <f t="shared" si="5"/>
        <v>232328568.02150002</v>
      </c>
      <c r="L89" s="7"/>
      <c r="M89" s="146"/>
      <c r="N89" s="149"/>
      <c r="O89" s="8">
        <v>5</v>
      </c>
      <c r="P89" s="4" t="s">
        <v>520</v>
      </c>
      <c r="Q89" s="4">
        <v>163597179.287</v>
      </c>
      <c r="R89" s="4">
        <v>-17480389.989999998</v>
      </c>
      <c r="S89" s="4">
        <v>326555.07689999999</v>
      </c>
      <c r="T89" s="4">
        <v>233407.11840000001</v>
      </c>
      <c r="U89" s="4">
        <v>5771813.4201999996</v>
      </c>
      <c r="V89" s="4">
        <v>41312183.305299997</v>
      </c>
      <c r="W89" s="5">
        <f t="shared" si="6"/>
        <v>193760748.21779999</v>
      </c>
    </row>
    <row r="90" spans="1:23" ht="25" customHeight="1" x14ac:dyDescent="0.25">
      <c r="A90" s="154"/>
      <c r="B90" s="149"/>
      <c r="C90" s="1">
        <v>11</v>
      </c>
      <c r="D90" s="4" t="s">
        <v>140</v>
      </c>
      <c r="E90" s="4">
        <v>119353600.2855</v>
      </c>
      <c r="F90" s="4">
        <v>0</v>
      </c>
      <c r="G90" s="4">
        <v>238240.8076</v>
      </c>
      <c r="H90" s="4">
        <v>170283.98680000001</v>
      </c>
      <c r="I90" s="4">
        <v>4210871.5741999997</v>
      </c>
      <c r="J90" s="4">
        <v>37645699.858000003</v>
      </c>
      <c r="K90" s="5">
        <f t="shared" si="5"/>
        <v>161618696.51210001</v>
      </c>
      <c r="L90" s="7"/>
      <c r="M90" s="146"/>
      <c r="N90" s="149"/>
      <c r="O90" s="8">
        <v>6</v>
      </c>
      <c r="P90" s="4" t="s">
        <v>521</v>
      </c>
      <c r="Q90" s="4">
        <v>127198004.1963</v>
      </c>
      <c r="R90" s="4">
        <v>-17480389.989999998</v>
      </c>
      <c r="S90" s="4">
        <v>253898.96220000001</v>
      </c>
      <c r="T90" s="4">
        <v>181475.74280000001</v>
      </c>
      <c r="U90" s="4">
        <v>4487627.1758000003</v>
      </c>
      <c r="V90" s="4">
        <v>31651883.711300001</v>
      </c>
      <c r="W90" s="5">
        <f t="shared" si="6"/>
        <v>146292499.79839998</v>
      </c>
    </row>
    <row r="91" spans="1:23" ht="25" customHeight="1" x14ac:dyDescent="0.25">
      <c r="A91" s="154"/>
      <c r="B91" s="149"/>
      <c r="C91" s="1">
        <v>12</v>
      </c>
      <c r="D91" s="4" t="s">
        <v>141</v>
      </c>
      <c r="E91" s="4">
        <v>145921759.5891</v>
      </c>
      <c r="F91" s="4">
        <v>0</v>
      </c>
      <c r="G91" s="4">
        <v>291273.30699999997</v>
      </c>
      <c r="H91" s="4">
        <v>208189.27059999999</v>
      </c>
      <c r="I91" s="4">
        <v>5148213.2758999998</v>
      </c>
      <c r="J91" s="4">
        <v>44550194.416000001</v>
      </c>
      <c r="K91" s="5">
        <f t="shared" si="5"/>
        <v>196119629.85860002</v>
      </c>
      <c r="L91" s="7"/>
      <c r="M91" s="146"/>
      <c r="N91" s="149"/>
      <c r="O91" s="8">
        <v>7</v>
      </c>
      <c r="P91" s="4" t="s">
        <v>522</v>
      </c>
      <c r="Q91" s="4">
        <v>106730677.26450001</v>
      </c>
      <c r="R91" s="4">
        <v>-17480389.989999998</v>
      </c>
      <c r="S91" s="4">
        <v>213044.28760000001</v>
      </c>
      <c r="T91" s="4">
        <v>152274.6293</v>
      </c>
      <c r="U91" s="4">
        <v>3765526.7533999998</v>
      </c>
      <c r="V91" s="4">
        <v>28120962.831999999</v>
      </c>
      <c r="W91" s="5">
        <f t="shared" si="6"/>
        <v>121502095.77680001</v>
      </c>
    </row>
    <row r="92" spans="1:23" ht="25" customHeight="1" x14ac:dyDescent="0.25">
      <c r="A92" s="154"/>
      <c r="B92" s="149"/>
      <c r="C92" s="1">
        <v>13</v>
      </c>
      <c r="D92" s="4" t="s">
        <v>142</v>
      </c>
      <c r="E92" s="4">
        <v>107215247.7414</v>
      </c>
      <c r="F92" s="4">
        <v>0</v>
      </c>
      <c r="G92" s="4">
        <v>214011.53510000001</v>
      </c>
      <c r="H92" s="4">
        <v>152965.9749</v>
      </c>
      <c r="I92" s="4">
        <v>3782622.7105999999</v>
      </c>
      <c r="J92" s="4">
        <v>33317884.470600002</v>
      </c>
      <c r="K92" s="5">
        <f t="shared" si="5"/>
        <v>144682732.43260002</v>
      </c>
      <c r="L92" s="7"/>
      <c r="M92" s="146"/>
      <c r="N92" s="149"/>
      <c r="O92" s="8">
        <v>8</v>
      </c>
      <c r="P92" s="4" t="s">
        <v>523</v>
      </c>
      <c r="Q92" s="4">
        <v>125067183.317</v>
      </c>
      <c r="R92" s="4">
        <v>-17480389.989999998</v>
      </c>
      <c r="S92" s="4">
        <v>249645.647</v>
      </c>
      <c r="T92" s="4">
        <v>178435.66130000001</v>
      </c>
      <c r="U92" s="4">
        <v>4412450.4484000001</v>
      </c>
      <c r="V92" s="4">
        <v>33105573.0603</v>
      </c>
      <c r="W92" s="5">
        <f t="shared" si="6"/>
        <v>145532898.14400002</v>
      </c>
    </row>
    <row r="93" spans="1:23" ht="25" customHeight="1" x14ac:dyDescent="0.25">
      <c r="A93" s="154"/>
      <c r="B93" s="149"/>
      <c r="C93" s="1">
        <v>14</v>
      </c>
      <c r="D93" s="4" t="s">
        <v>143</v>
      </c>
      <c r="E93" s="4">
        <v>106304556.11130001</v>
      </c>
      <c r="F93" s="4">
        <v>0</v>
      </c>
      <c r="G93" s="4">
        <v>212193.71049999999</v>
      </c>
      <c r="H93" s="4">
        <v>151666.67439999999</v>
      </c>
      <c r="I93" s="4">
        <v>3750492.9257999999</v>
      </c>
      <c r="J93" s="4">
        <v>33983229.995399997</v>
      </c>
      <c r="K93" s="5">
        <f t="shared" si="5"/>
        <v>144402139.4174</v>
      </c>
      <c r="L93" s="7"/>
      <c r="M93" s="146"/>
      <c r="N93" s="149"/>
      <c r="O93" s="8">
        <v>9</v>
      </c>
      <c r="P93" s="4" t="s">
        <v>524</v>
      </c>
      <c r="Q93" s="4">
        <v>122653872.3062</v>
      </c>
      <c r="R93" s="4">
        <v>-17480389.989999998</v>
      </c>
      <c r="S93" s="4">
        <v>244828.4553</v>
      </c>
      <c r="T93" s="4">
        <v>174992.5459</v>
      </c>
      <c r="U93" s="4">
        <v>4327307.2879999997</v>
      </c>
      <c r="V93" s="4">
        <v>31052605.009199999</v>
      </c>
      <c r="W93" s="5">
        <f t="shared" si="6"/>
        <v>140973215.6146</v>
      </c>
    </row>
    <row r="94" spans="1:23" ht="25" customHeight="1" x14ac:dyDescent="0.25">
      <c r="A94" s="154"/>
      <c r="B94" s="149"/>
      <c r="C94" s="1">
        <v>15</v>
      </c>
      <c r="D94" s="4" t="s">
        <v>144</v>
      </c>
      <c r="E94" s="4">
        <v>127588744.9619</v>
      </c>
      <c r="F94" s="4">
        <v>0</v>
      </c>
      <c r="G94" s="4">
        <v>254678.91690000001</v>
      </c>
      <c r="H94" s="4">
        <v>182033.2199</v>
      </c>
      <c r="I94" s="4">
        <v>4501412.7605999997</v>
      </c>
      <c r="J94" s="4">
        <v>39544024.770900004</v>
      </c>
      <c r="K94" s="5">
        <f t="shared" si="5"/>
        <v>172070894.6302</v>
      </c>
      <c r="L94" s="7"/>
      <c r="M94" s="146"/>
      <c r="N94" s="149"/>
      <c r="O94" s="8">
        <v>10</v>
      </c>
      <c r="P94" s="4" t="s">
        <v>525</v>
      </c>
      <c r="Q94" s="4">
        <v>129672970.41500001</v>
      </c>
      <c r="R94" s="4">
        <v>-17480389.989999998</v>
      </c>
      <c r="S94" s="4">
        <v>258839.22330000001</v>
      </c>
      <c r="T94" s="4">
        <v>185006.82279999999</v>
      </c>
      <c r="U94" s="4">
        <v>4574945.5714999996</v>
      </c>
      <c r="V94" s="4">
        <v>32917458.0141</v>
      </c>
      <c r="W94" s="5">
        <f t="shared" si="6"/>
        <v>150128830.05669999</v>
      </c>
    </row>
    <row r="95" spans="1:23" ht="25" customHeight="1" x14ac:dyDescent="0.25">
      <c r="A95" s="154"/>
      <c r="B95" s="149"/>
      <c r="C95" s="1">
        <v>16</v>
      </c>
      <c r="D95" s="4" t="s">
        <v>145</v>
      </c>
      <c r="E95" s="4">
        <v>121914656.2352</v>
      </c>
      <c r="F95" s="4">
        <v>0</v>
      </c>
      <c r="G95" s="4">
        <v>243352.9118</v>
      </c>
      <c r="H95" s="4">
        <v>173937.89259999999</v>
      </c>
      <c r="I95" s="4">
        <v>4301227.2708000001</v>
      </c>
      <c r="J95" s="4">
        <v>38683182.840300001</v>
      </c>
      <c r="K95" s="5">
        <f t="shared" si="5"/>
        <v>165316357.1507</v>
      </c>
      <c r="L95" s="7"/>
      <c r="M95" s="146"/>
      <c r="N95" s="149"/>
      <c r="O95" s="8">
        <v>11</v>
      </c>
      <c r="P95" s="4" t="s">
        <v>45</v>
      </c>
      <c r="Q95" s="4">
        <v>114149640.5328</v>
      </c>
      <c r="R95" s="4">
        <v>-17480389.989999998</v>
      </c>
      <c r="S95" s="4">
        <v>227853.22339999999</v>
      </c>
      <c r="T95" s="4">
        <v>162859.4013</v>
      </c>
      <c r="U95" s="4">
        <v>4027272.5362</v>
      </c>
      <c r="V95" s="4">
        <v>30758154.5348</v>
      </c>
      <c r="W95" s="5">
        <f t="shared" si="6"/>
        <v>131845390.2385</v>
      </c>
    </row>
    <row r="96" spans="1:23" ht="25" customHeight="1" x14ac:dyDescent="0.25">
      <c r="A96" s="154"/>
      <c r="B96" s="149"/>
      <c r="C96" s="1">
        <v>17</v>
      </c>
      <c r="D96" s="4" t="s">
        <v>146</v>
      </c>
      <c r="E96" s="4">
        <v>102130807.2147</v>
      </c>
      <c r="F96" s="4">
        <v>0</v>
      </c>
      <c r="G96" s="4">
        <v>203862.52230000001</v>
      </c>
      <c r="H96" s="4">
        <v>145711.90969999999</v>
      </c>
      <c r="I96" s="4">
        <v>3603240.3876</v>
      </c>
      <c r="J96" s="4">
        <v>31598758.506200001</v>
      </c>
      <c r="K96" s="5">
        <f t="shared" si="5"/>
        <v>137682380.54050002</v>
      </c>
      <c r="L96" s="7"/>
      <c r="M96" s="146"/>
      <c r="N96" s="149"/>
      <c r="O96" s="8">
        <v>12</v>
      </c>
      <c r="P96" s="4" t="s">
        <v>526</v>
      </c>
      <c r="Q96" s="4">
        <v>145735677.08759999</v>
      </c>
      <c r="R96" s="4">
        <v>-17480389.989999998</v>
      </c>
      <c r="S96" s="4">
        <v>290901.86910000001</v>
      </c>
      <c r="T96" s="4">
        <v>207923.78320000001</v>
      </c>
      <c r="U96" s="4">
        <v>5141648.1659000004</v>
      </c>
      <c r="V96" s="4">
        <v>36558076.129000001</v>
      </c>
      <c r="W96" s="5">
        <f t="shared" si="6"/>
        <v>170453837.04480001</v>
      </c>
    </row>
    <row r="97" spans="1:23" ht="25" customHeight="1" x14ac:dyDescent="0.25">
      <c r="A97" s="154"/>
      <c r="B97" s="149"/>
      <c r="C97" s="1">
        <v>18</v>
      </c>
      <c r="D97" s="4" t="s">
        <v>147</v>
      </c>
      <c r="E97" s="4">
        <v>105826117.3124</v>
      </c>
      <c r="F97" s="4">
        <v>0</v>
      </c>
      <c r="G97" s="4">
        <v>211238.70250000001</v>
      </c>
      <c r="H97" s="4">
        <v>150984.07689999999</v>
      </c>
      <c r="I97" s="4">
        <v>3733613.2980999998</v>
      </c>
      <c r="J97" s="4">
        <v>32455288.5535</v>
      </c>
      <c r="K97" s="5">
        <f t="shared" si="5"/>
        <v>142377241.9434</v>
      </c>
      <c r="L97" s="7"/>
      <c r="M97" s="146"/>
      <c r="N97" s="149"/>
      <c r="O97" s="8">
        <v>13</v>
      </c>
      <c r="P97" s="4" t="s">
        <v>527</v>
      </c>
      <c r="Q97" s="4">
        <v>96194244.605199993</v>
      </c>
      <c r="R97" s="4">
        <v>-17480389.989999998</v>
      </c>
      <c r="S97" s="4">
        <v>192012.59510000001</v>
      </c>
      <c r="T97" s="4">
        <v>137242.1061</v>
      </c>
      <c r="U97" s="4">
        <v>3393794.6508999998</v>
      </c>
      <c r="V97" s="4">
        <v>25506207.539099999</v>
      </c>
      <c r="W97" s="5">
        <f t="shared" si="6"/>
        <v>107943111.50639999</v>
      </c>
    </row>
    <row r="98" spans="1:23" ht="25" customHeight="1" x14ac:dyDescent="0.25">
      <c r="A98" s="154"/>
      <c r="B98" s="149"/>
      <c r="C98" s="1">
        <v>19</v>
      </c>
      <c r="D98" s="4" t="s">
        <v>148</v>
      </c>
      <c r="E98" s="4">
        <v>114283221.17399999</v>
      </c>
      <c r="F98" s="4">
        <v>0</v>
      </c>
      <c r="G98" s="4">
        <v>228119.8627</v>
      </c>
      <c r="H98" s="4">
        <v>163049.98319999999</v>
      </c>
      <c r="I98" s="4">
        <v>4031985.3468999998</v>
      </c>
      <c r="J98" s="4">
        <v>35067485.949500002</v>
      </c>
      <c r="K98" s="5">
        <f t="shared" si="5"/>
        <v>153773862.3163</v>
      </c>
      <c r="L98" s="7"/>
      <c r="M98" s="146"/>
      <c r="N98" s="149"/>
      <c r="O98" s="8">
        <v>14</v>
      </c>
      <c r="P98" s="4" t="s">
        <v>528</v>
      </c>
      <c r="Q98" s="4">
        <v>139851988.0178</v>
      </c>
      <c r="R98" s="4">
        <v>-17480389.989999998</v>
      </c>
      <c r="S98" s="4">
        <v>279157.48239999998</v>
      </c>
      <c r="T98" s="4">
        <v>199529.41529999999</v>
      </c>
      <c r="U98" s="4">
        <v>4934067.8415000001</v>
      </c>
      <c r="V98" s="4">
        <v>36332104.2086</v>
      </c>
      <c r="W98" s="5">
        <f t="shared" si="6"/>
        <v>164116456.9756</v>
      </c>
    </row>
    <row r="99" spans="1:23" ht="25" customHeight="1" x14ac:dyDescent="0.25">
      <c r="A99" s="154"/>
      <c r="B99" s="149"/>
      <c r="C99" s="1">
        <v>20</v>
      </c>
      <c r="D99" s="4" t="s">
        <v>149</v>
      </c>
      <c r="E99" s="4">
        <v>115651730.2022</v>
      </c>
      <c r="F99" s="4">
        <v>0</v>
      </c>
      <c r="G99" s="4">
        <v>230851.5331</v>
      </c>
      <c r="H99" s="4">
        <v>165002.46040000001</v>
      </c>
      <c r="I99" s="4">
        <v>4080267.2231999999</v>
      </c>
      <c r="J99" s="4">
        <v>36148599.344499998</v>
      </c>
      <c r="K99" s="5">
        <f t="shared" si="5"/>
        <v>156276450.76339999</v>
      </c>
      <c r="L99" s="7"/>
      <c r="M99" s="146"/>
      <c r="N99" s="149"/>
      <c r="O99" s="8">
        <v>15</v>
      </c>
      <c r="P99" s="4" t="s">
        <v>529</v>
      </c>
      <c r="Q99" s="4">
        <v>93387615.305600002</v>
      </c>
      <c r="R99" s="4">
        <v>-17480389.989999998</v>
      </c>
      <c r="S99" s="4">
        <v>186410.30379999999</v>
      </c>
      <c r="T99" s="4">
        <v>133237.8363</v>
      </c>
      <c r="U99" s="4">
        <v>3294774.9689000002</v>
      </c>
      <c r="V99" s="4">
        <v>25183547.116</v>
      </c>
      <c r="W99" s="5">
        <f t="shared" si="6"/>
        <v>104705195.5406</v>
      </c>
    </row>
    <row r="100" spans="1:23" ht="25" customHeight="1" x14ac:dyDescent="0.25">
      <c r="A100" s="154"/>
      <c r="B100" s="150"/>
      <c r="C100" s="1">
        <v>21</v>
      </c>
      <c r="D100" s="4" t="s">
        <v>150</v>
      </c>
      <c r="E100" s="4">
        <v>111042691.87819999</v>
      </c>
      <c r="F100" s="4">
        <v>0</v>
      </c>
      <c r="G100" s="4">
        <v>221651.467</v>
      </c>
      <c r="H100" s="4">
        <v>158426.66020000001</v>
      </c>
      <c r="I100" s="4">
        <v>3917657.3947999999</v>
      </c>
      <c r="J100" s="4">
        <v>34747675.754299998</v>
      </c>
      <c r="K100" s="5">
        <f t="shared" si="5"/>
        <v>150088103.15449998</v>
      </c>
      <c r="L100" s="7"/>
      <c r="M100" s="146"/>
      <c r="N100" s="149"/>
      <c r="O100" s="8">
        <v>16</v>
      </c>
      <c r="P100" s="4" t="s">
        <v>530</v>
      </c>
      <c r="Q100" s="4">
        <v>135390758.93810001</v>
      </c>
      <c r="R100" s="4">
        <v>-17480389.989999998</v>
      </c>
      <c r="S100" s="4">
        <v>270252.4572</v>
      </c>
      <c r="T100" s="4">
        <v>193164.49739999999</v>
      </c>
      <c r="U100" s="4">
        <v>4776672.8180999998</v>
      </c>
      <c r="V100" s="4">
        <v>36904342.286300004</v>
      </c>
      <c r="W100" s="5">
        <f t="shared" si="6"/>
        <v>160054801.00710005</v>
      </c>
    </row>
    <row r="101" spans="1:23" ht="25" customHeight="1" x14ac:dyDescent="0.3">
      <c r="A101" s="1"/>
      <c r="B101" s="151" t="s">
        <v>815</v>
      </c>
      <c r="C101" s="152"/>
      <c r="D101" s="153"/>
      <c r="E101" s="10">
        <f>SUM(E80:E100)</f>
        <v>2504902108.1971998</v>
      </c>
      <c r="F101" s="10">
        <f t="shared" ref="F101:K101" si="9">SUM(F80:F100)</f>
        <v>0</v>
      </c>
      <c r="G101" s="10">
        <f t="shared" si="9"/>
        <v>5000015.9182000002</v>
      </c>
      <c r="H101" s="10">
        <f t="shared" si="9"/>
        <v>3573790.1203000001</v>
      </c>
      <c r="I101" s="10">
        <f t="shared" si="9"/>
        <v>88374553.07889998</v>
      </c>
      <c r="J101" s="10">
        <f t="shared" si="9"/>
        <v>777455152.70939982</v>
      </c>
      <c r="K101" s="10">
        <f t="shared" si="9"/>
        <v>3379305620.0240002</v>
      </c>
      <c r="L101" s="7"/>
      <c r="M101" s="146"/>
      <c r="N101" s="149"/>
      <c r="O101" s="8">
        <v>17</v>
      </c>
      <c r="P101" s="4" t="s">
        <v>531</v>
      </c>
      <c r="Q101" s="4">
        <v>169328079.3202</v>
      </c>
      <c r="R101" s="4">
        <v>-17480389.989999998</v>
      </c>
      <c r="S101" s="4">
        <v>337994.48259999999</v>
      </c>
      <c r="T101" s="4">
        <v>241583.4994</v>
      </c>
      <c r="U101" s="4">
        <v>5974003.2493000003</v>
      </c>
      <c r="V101" s="4">
        <v>45693349.113799997</v>
      </c>
      <c r="W101" s="5">
        <f t="shared" si="6"/>
        <v>204094619.67529997</v>
      </c>
    </row>
    <row r="102" spans="1:23" ht="25" customHeight="1" x14ac:dyDescent="0.25">
      <c r="A102" s="154">
        <v>5</v>
      </c>
      <c r="B102" s="148" t="s">
        <v>28</v>
      </c>
      <c r="C102" s="1">
        <v>1</v>
      </c>
      <c r="D102" s="4" t="s">
        <v>151</v>
      </c>
      <c r="E102" s="4">
        <v>187229983.33450001</v>
      </c>
      <c r="F102" s="4">
        <v>0</v>
      </c>
      <c r="G102" s="4">
        <v>373728.33610000001</v>
      </c>
      <c r="H102" s="4">
        <v>267124.47659999999</v>
      </c>
      <c r="I102" s="4">
        <v>6605593.9056000002</v>
      </c>
      <c r="J102" s="4">
        <v>46358399.888499998</v>
      </c>
      <c r="K102" s="5">
        <f t="shared" si="5"/>
        <v>240834829.94130003</v>
      </c>
      <c r="L102" s="7"/>
      <c r="M102" s="146"/>
      <c r="N102" s="149"/>
      <c r="O102" s="8">
        <v>18</v>
      </c>
      <c r="P102" s="4" t="s">
        <v>532</v>
      </c>
      <c r="Q102" s="4">
        <v>127906453.3046</v>
      </c>
      <c r="R102" s="4">
        <v>-17480389.989999998</v>
      </c>
      <c r="S102" s="4">
        <v>255313.09210000001</v>
      </c>
      <c r="T102" s="4">
        <v>182486.50020000001</v>
      </c>
      <c r="U102" s="4">
        <v>4512621.7147000004</v>
      </c>
      <c r="V102" s="4">
        <v>33992213.208300002</v>
      </c>
      <c r="W102" s="5">
        <f t="shared" si="6"/>
        <v>149368697.8299</v>
      </c>
    </row>
    <row r="103" spans="1:23" ht="25" customHeight="1" x14ac:dyDescent="0.25">
      <c r="A103" s="154"/>
      <c r="B103" s="149"/>
      <c r="C103" s="1">
        <v>2</v>
      </c>
      <c r="D103" s="4" t="s">
        <v>28</v>
      </c>
      <c r="E103" s="4">
        <v>226099924.19589999</v>
      </c>
      <c r="F103" s="4">
        <v>0</v>
      </c>
      <c r="G103" s="4">
        <v>451316.32740000001</v>
      </c>
      <c r="H103" s="4">
        <v>322580.93949999998</v>
      </c>
      <c r="I103" s="4">
        <v>7976950.3513000002</v>
      </c>
      <c r="J103" s="4">
        <v>58372183.877800003</v>
      </c>
      <c r="K103" s="5">
        <f t="shared" si="5"/>
        <v>293222955.69190001</v>
      </c>
      <c r="L103" s="7"/>
      <c r="M103" s="146"/>
      <c r="N103" s="149"/>
      <c r="O103" s="8">
        <v>19</v>
      </c>
      <c r="P103" s="4" t="s">
        <v>533</v>
      </c>
      <c r="Q103" s="4">
        <v>121107706.52060001</v>
      </c>
      <c r="R103" s="4">
        <v>-17480389.989999998</v>
      </c>
      <c r="S103" s="4">
        <v>241742.16570000001</v>
      </c>
      <c r="T103" s="4">
        <v>172786.60260000001</v>
      </c>
      <c r="U103" s="4">
        <v>4272757.5673000002</v>
      </c>
      <c r="V103" s="4">
        <v>30210179.936299998</v>
      </c>
      <c r="W103" s="5">
        <f t="shared" si="6"/>
        <v>138524782.80250001</v>
      </c>
    </row>
    <row r="104" spans="1:23" ht="25" customHeight="1" x14ac:dyDescent="0.25">
      <c r="A104" s="154"/>
      <c r="B104" s="149"/>
      <c r="C104" s="1">
        <v>3</v>
      </c>
      <c r="D104" s="4" t="s">
        <v>152</v>
      </c>
      <c r="E104" s="4">
        <v>98884002.933899999</v>
      </c>
      <c r="F104" s="4">
        <v>0</v>
      </c>
      <c r="G104" s="4">
        <v>197381.6011</v>
      </c>
      <c r="H104" s="4">
        <v>141079.63399999999</v>
      </c>
      <c r="I104" s="4">
        <v>3488691.05</v>
      </c>
      <c r="J104" s="4">
        <v>28437847.2973</v>
      </c>
      <c r="K104" s="5">
        <f t="shared" si="5"/>
        <v>131149002.51629999</v>
      </c>
      <c r="L104" s="7"/>
      <c r="M104" s="146"/>
      <c r="N104" s="149"/>
      <c r="O104" s="8">
        <v>20</v>
      </c>
      <c r="P104" s="4" t="s">
        <v>534</v>
      </c>
      <c r="Q104" s="4">
        <v>129856741.30149999</v>
      </c>
      <c r="R104" s="4">
        <v>-17480389.989999998</v>
      </c>
      <c r="S104" s="4">
        <v>259206.04699999999</v>
      </c>
      <c r="T104" s="4">
        <v>185269.01209999999</v>
      </c>
      <c r="U104" s="4">
        <v>4581429.1261999998</v>
      </c>
      <c r="V104" s="4">
        <v>33178875.077199999</v>
      </c>
      <c r="W104" s="5">
        <f t="shared" si="6"/>
        <v>150581130.574</v>
      </c>
    </row>
    <row r="105" spans="1:23" ht="25" customHeight="1" x14ac:dyDescent="0.25">
      <c r="A105" s="154"/>
      <c r="B105" s="149"/>
      <c r="C105" s="1">
        <v>4</v>
      </c>
      <c r="D105" s="4" t="s">
        <v>153</v>
      </c>
      <c r="E105" s="4">
        <v>116864735.1664</v>
      </c>
      <c r="F105" s="4">
        <v>0</v>
      </c>
      <c r="G105" s="4">
        <v>233272.80300000001</v>
      </c>
      <c r="H105" s="4">
        <v>166733.07689999999</v>
      </c>
      <c r="I105" s="4">
        <v>4123062.8163999999</v>
      </c>
      <c r="J105" s="4">
        <v>33312979.5383</v>
      </c>
      <c r="K105" s="5">
        <f t="shared" si="5"/>
        <v>154700783.40100002</v>
      </c>
      <c r="L105" s="7"/>
      <c r="M105" s="147"/>
      <c r="N105" s="150"/>
      <c r="O105" s="8">
        <v>21</v>
      </c>
      <c r="P105" s="4" t="s">
        <v>535</v>
      </c>
      <c r="Q105" s="4">
        <v>127060336.55760001</v>
      </c>
      <c r="R105" s="4">
        <v>-17480389.989999998</v>
      </c>
      <c r="S105" s="4">
        <v>253624.1649</v>
      </c>
      <c r="T105" s="4">
        <v>181279.32980000001</v>
      </c>
      <c r="U105" s="4">
        <v>4482770.1732000001</v>
      </c>
      <c r="V105" s="4">
        <v>32530411.6719</v>
      </c>
      <c r="W105" s="5">
        <f t="shared" si="6"/>
        <v>147028031.90740001</v>
      </c>
    </row>
    <row r="106" spans="1:23" ht="25" customHeight="1" x14ac:dyDescent="0.3">
      <c r="A106" s="154"/>
      <c r="B106" s="149"/>
      <c r="C106" s="1">
        <v>5</v>
      </c>
      <c r="D106" s="4" t="s">
        <v>154</v>
      </c>
      <c r="E106" s="4">
        <v>148247729.38999999</v>
      </c>
      <c r="F106" s="4">
        <v>0</v>
      </c>
      <c r="G106" s="4">
        <v>295916.15749999997</v>
      </c>
      <c r="H106" s="4">
        <v>211507.77470000001</v>
      </c>
      <c r="I106" s="4">
        <v>5230274.9824000001</v>
      </c>
      <c r="J106" s="4">
        <v>40670587.261200003</v>
      </c>
      <c r="K106" s="5">
        <f t="shared" si="5"/>
        <v>194656015.56579998</v>
      </c>
      <c r="L106" s="7"/>
      <c r="M106" s="14"/>
      <c r="N106" s="151" t="s">
        <v>833</v>
      </c>
      <c r="O106" s="152"/>
      <c r="P106" s="153"/>
      <c r="Q106" s="10">
        <f>SUM(Q85:Q105)</f>
        <v>2700798137.7164001</v>
      </c>
      <c r="R106" s="10">
        <f t="shared" ref="R106:W106" si="10">SUM(R85:R105)</f>
        <v>-367088189.79000008</v>
      </c>
      <c r="S106" s="10">
        <f t="shared" si="10"/>
        <v>5391042.4825000009</v>
      </c>
      <c r="T106" s="10">
        <f t="shared" si="10"/>
        <v>3853278.6051000003</v>
      </c>
      <c r="U106" s="10">
        <f t="shared" si="10"/>
        <v>95285890.652600005</v>
      </c>
      <c r="V106" s="10">
        <f t="shared" si="10"/>
        <v>707646001.46430016</v>
      </c>
      <c r="W106" s="10">
        <f t="shared" si="10"/>
        <v>3145886161.1308999</v>
      </c>
    </row>
    <row r="107" spans="1:23" ht="25" customHeight="1" x14ac:dyDescent="0.25">
      <c r="A107" s="154"/>
      <c r="B107" s="149"/>
      <c r="C107" s="1">
        <v>6</v>
      </c>
      <c r="D107" s="4" t="s">
        <v>155</v>
      </c>
      <c r="E107" s="4">
        <v>98167387.419699997</v>
      </c>
      <c r="F107" s="4">
        <v>0</v>
      </c>
      <c r="G107" s="4">
        <v>195951.1704</v>
      </c>
      <c r="H107" s="4">
        <v>140057.2254</v>
      </c>
      <c r="I107" s="4">
        <v>3463408.395</v>
      </c>
      <c r="J107" s="4">
        <v>28856465.395500001</v>
      </c>
      <c r="K107" s="5">
        <f t="shared" si="5"/>
        <v>130823269.60599999</v>
      </c>
      <c r="L107" s="7"/>
      <c r="M107" s="145">
        <v>23</v>
      </c>
      <c r="N107" s="148" t="s">
        <v>46</v>
      </c>
      <c r="O107" s="8">
        <v>1</v>
      </c>
      <c r="P107" s="4" t="s">
        <v>536</v>
      </c>
      <c r="Q107" s="4">
        <v>109735977.9981</v>
      </c>
      <c r="R107" s="4">
        <v>0</v>
      </c>
      <c r="S107" s="4">
        <v>219043.14540000001</v>
      </c>
      <c r="T107" s="4">
        <v>156562.3474</v>
      </c>
      <c r="U107" s="4">
        <v>3871555.6908999998</v>
      </c>
      <c r="V107" s="4">
        <v>32406384.144400001</v>
      </c>
      <c r="W107" s="5">
        <f t="shared" si="6"/>
        <v>146389523.32620001</v>
      </c>
    </row>
    <row r="108" spans="1:23" ht="25" customHeight="1" x14ac:dyDescent="0.25">
      <c r="A108" s="154"/>
      <c r="B108" s="149"/>
      <c r="C108" s="1">
        <v>7</v>
      </c>
      <c r="D108" s="4" t="s">
        <v>156</v>
      </c>
      <c r="E108" s="4">
        <v>156613493.33489999</v>
      </c>
      <c r="F108" s="4">
        <v>0</v>
      </c>
      <c r="G108" s="4">
        <v>312614.99489999999</v>
      </c>
      <c r="H108" s="4">
        <v>223443.36470000001</v>
      </c>
      <c r="I108" s="4">
        <v>5525424.5003000004</v>
      </c>
      <c r="J108" s="4">
        <v>43213209.861500002</v>
      </c>
      <c r="K108" s="5">
        <f t="shared" si="5"/>
        <v>205888186.05629995</v>
      </c>
      <c r="L108" s="7"/>
      <c r="M108" s="146"/>
      <c r="N108" s="149"/>
      <c r="O108" s="8">
        <v>2</v>
      </c>
      <c r="P108" s="4" t="s">
        <v>537</v>
      </c>
      <c r="Q108" s="4">
        <v>180454454.2642</v>
      </c>
      <c r="R108" s="4">
        <v>0</v>
      </c>
      <c r="S108" s="4">
        <v>360203.75439999998</v>
      </c>
      <c r="T108" s="4">
        <v>257457.7041</v>
      </c>
      <c r="U108" s="4">
        <v>6366548.8941000002</v>
      </c>
      <c r="V108" s="4">
        <v>38474007.919699997</v>
      </c>
      <c r="W108" s="5">
        <f t="shared" si="6"/>
        <v>225912672.53650001</v>
      </c>
    </row>
    <row r="109" spans="1:23" ht="25" customHeight="1" x14ac:dyDescent="0.25">
      <c r="A109" s="154"/>
      <c r="B109" s="149"/>
      <c r="C109" s="1">
        <v>8</v>
      </c>
      <c r="D109" s="4" t="s">
        <v>157</v>
      </c>
      <c r="E109" s="4">
        <v>158096757.15619999</v>
      </c>
      <c r="F109" s="4">
        <v>0</v>
      </c>
      <c r="G109" s="4">
        <v>315575.72639999999</v>
      </c>
      <c r="H109" s="4">
        <v>225559.56460000001</v>
      </c>
      <c r="I109" s="4">
        <v>5577754.9994000001</v>
      </c>
      <c r="J109" s="4">
        <v>40588076.815499999</v>
      </c>
      <c r="K109" s="5">
        <f t="shared" si="5"/>
        <v>204803724.26209995</v>
      </c>
      <c r="L109" s="7"/>
      <c r="M109" s="146"/>
      <c r="N109" s="149"/>
      <c r="O109" s="8">
        <v>3</v>
      </c>
      <c r="P109" s="4" t="s">
        <v>538</v>
      </c>
      <c r="Q109" s="4">
        <v>138307011.91280001</v>
      </c>
      <c r="R109" s="4">
        <v>0</v>
      </c>
      <c r="S109" s="4">
        <v>276073.5675</v>
      </c>
      <c r="T109" s="4">
        <v>197325.16940000001</v>
      </c>
      <c r="U109" s="4">
        <v>4879560.0936000003</v>
      </c>
      <c r="V109" s="4">
        <v>37890076.599100001</v>
      </c>
      <c r="W109" s="5">
        <f t="shared" si="6"/>
        <v>181550047.34240001</v>
      </c>
    </row>
    <row r="110" spans="1:23" ht="25" customHeight="1" x14ac:dyDescent="0.25">
      <c r="A110" s="154"/>
      <c r="B110" s="149"/>
      <c r="C110" s="1">
        <v>9</v>
      </c>
      <c r="D110" s="4" t="s">
        <v>158</v>
      </c>
      <c r="E110" s="4">
        <v>111203569.8698</v>
      </c>
      <c r="F110" s="4">
        <v>0</v>
      </c>
      <c r="G110" s="4">
        <v>221972.5943</v>
      </c>
      <c r="H110" s="4">
        <v>158656.18780000001</v>
      </c>
      <c r="I110" s="4">
        <v>3923333.2735000001</v>
      </c>
      <c r="J110" s="4">
        <v>33754911.039700001</v>
      </c>
      <c r="K110" s="5">
        <f t="shared" si="5"/>
        <v>149262442.96509999</v>
      </c>
      <c r="L110" s="7"/>
      <c r="M110" s="146"/>
      <c r="N110" s="149"/>
      <c r="O110" s="8">
        <v>4</v>
      </c>
      <c r="P110" s="4" t="s">
        <v>36</v>
      </c>
      <c r="Q110" s="4">
        <v>84225893.430999994</v>
      </c>
      <c r="R110" s="4">
        <v>0</v>
      </c>
      <c r="S110" s="4">
        <v>168122.66099999999</v>
      </c>
      <c r="T110" s="4">
        <v>120166.6384</v>
      </c>
      <c r="U110" s="4">
        <v>2971543.5447</v>
      </c>
      <c r="V110" s="4">
        <v>27174754.158399999</v>
      </c>
      <c r="W110" s="5">
        <f t="shared" si="6"/>
        <v>114660480.43349999</v>
      </c>
    </row>
    <row r="111" spans="1:23" ht="25" customHeight="1" x14ac:dyDescent="0.25">
      <c r="A111" s="154"/>
      <c r="B111" s="149"/>
      <c r="C111" s="1">
        <v>10</v>
      </c>
      <c r="D111" s="4" t="s">
        <v>159</v>
      </c>
      <c r="E111" s="4">
        <v>127360541.93269999</v>
      </c>
      <c r="F111" s="4">
        <v>0</v>
      </c>
      <c r="G111" s="4">
        <v>254223.4025</v>
      </c>
      <c r="H111" s="4">
        <v>181707.6384</v>
      </c>
      <c r="I111" s="4">
        <v>4493361.6113999998</v>
      </c>
      <c r="J111" s="4">
        <v>39091926.377999999</v>
      </c>
      <c r="K111" s="5">
        <f t="shared" si="5"/>
        <v>171381760.963</v>
      </c>
      <c r="L111" s="7"/>
      <c r="M111" s="146"/>
      <c r="N111" s="149"/>
      <c r="O111" s="8">
        <v>5</v>
      </c>
      <c r="P111" s="4" t="s">
        <v>539</v>
      </c>
      <c r="Q111" s="4">
        <v>146140714.7597</v>
      </c>
      <c r="R111" s="4">
        <v>0</v>
      </c>
      <c r="S111" s="4">
        <v>291710.36170000001</v>
      </c>
      <c r="T111" s="4">
        <v>208501.658</v>
      </c>
      <c r="U111" s="4">
        <v>5155938.1546999998</v>
      </c>
      <c r="V111" s="4">
        <v>38224284.099600002</v>
      </c>
      <c r="W111" s="5">
        <f t="shared" si="6"/>
        <v>190021149.03369999</v>
      </c>
    </row>
    <row r="112" spans="1:23" ht="25" customHeight="1" x14ac:dyDescent="0.25">
      <c r="A112" s="154"/>
      <c r="B112" s="149"/>
      <c r="C112" s="1">
        <v>11</v>
      </c>
      <c r="D112" s="4" t="s">
        <v>160</v>
      </c>
      <c r="E112" s="4">
        <v>98547560.310900003</v>
      </c>
      <c r="F112" s="4">
        <v>0</v>
      </c>
      <c r="G112" s="4">
        <v>196710.0306</v>
      </c>
      <c r="H112" s="4">
        <v>140599.6251</v>
      </c>
      <c r="I112" s="4">
        <v>3476821.1384000001</v>
      </c>
      <c r="J112" s="4">
        <v>30898397.9485</v>
      </c>
      <c r="K112" s="5">
        <f t="shared" si="5"/>
        <v>133260089.0535</v>
      </c>
      <c r="L112" s="7"/>
      <c r="M112" s="146"/>
      <c r="N112" s="149"/>
      <c r="O112" s="8">
        <v>6</v>
      </c>
      <c r="P112" s="4" t="s">
        <v>540</v>
      </c>
      <c r="Q112" s="4">
        <v>125606085.69329999</v>
      </c>
      <c r="R112" s="4">
        <v>0</v>
      </c>
      <c r="S112" s="4">
        <v>250721.34589999999</v>
      </c>
      <c r="T112" s="4">
        <v>179204.5233</v>
      </c>
      <c r="U112" s="4">
        <v>4431463.2698999997</v>
      </c>
      <c r="V112" s="4">
        <v>38097704.744499996</v>
      </c>
      <c r="W112" s="5">
        <f t="shared" si="6"/>
        <v>168565179.57690001</v>
      </c>
    </row>
    <row r="113" spans="1:23" ht="25" customHeight="1" x14ac:dyDescent="0.25">
      <c r="A113" s="154"/>
      <c r="B113" s="149"/>
      <c r="C113" s="1">
        <v>12</v>
      </c>
      <c r="D113" s="4" t="s">
        <v>161</v>
      </c>
      <c r="E113" s="4">
        <v>152611166.23480001</v>
      </c>
      <c r="F113" s="4">
        <v>0</v>
      </c>
      <c r="G113" s="4">
        <v>304625.9804</v>
      </c>
      <c r="H113" s="4">
        <v>217733.17060000001</v>
      </c>
      <c r="I113" s="4">
        <v>5384219.8331000004</v>
      </c>
      <c r="J113" s="4">
        <v>43913488.949699998</v>
      </c>
      <c r="K113" s="5">
        <f t="shared" si="5"/>
        <v>202431234.16859999</v>
      </c>
      <c r="L113" s="7"/>
      <c r="M113" s="146"/>
      <c r="N113" s="149"/>
      <c r="O113" s="8">
        <v>7</v>
      </c>
      <c r="P113" s="4" t="s">
        <v>541</v>
      </c>
      <c r="Q113" s="4">
        <v>126959769.9523</v>
      </c>
      <c r="R113" s="4">
        <v>0</v>
      </c>
      <c r="S113" s="4">
        <v>253423.4247</v>
      </c>
      <c r="T113" s="4">
        <v>181135.84959999999</v>
      </c>
      <c r="U113" s="4">
        <v>4479222.1188000003</v>
      </c>
      <c r="V113" s="4">
        <v>38417880.353500001</v>
      </c>
      <c r="W113" s="5">
        <f t="shared" si="6"/>
        <v>170291431.69890001</v>
      </c>
    </row>
    <row r="114" spans="1:23" ht="25" customHeight="1" x14ac:dyDescent="0.25">
      <c r="A114" s="154"/>
      <c r="B114" s="149"/>
      <c r="C114" s="1">
        <v>13</v>
      </c>
      <c r="D114" s="4" t="s">
        <v>162</v>
      </c>
      <c r="E114" s="4">
        <v>125515401.0785</v>
      </c>
      <c r="F114" s="4">
        <v>0</v>
      </c>
      <c r="G114" s="4">
        <v>250540.33100000001</v>
      </c>
      <c r="H114" s="4">
        <v>179075.14180000001</v>
      </c>
      <c r="I114" s="4">
        <v>4428263.8585000001</v>
      </c>
      <c r="J114" s="4">
        <v>33071514.0711</v>
      </c>
      <c r="K114" s="5">
        <f t="shared" si="5"/>
        <v>163444794.48090002</v>
      </c>
      <c r="L114" s="7"/>
      <c r="M114" s="146"/>
      <c r="N114" s="149"/>
      <c r="O114" s="8">
        <v>8</v>
      </c>
      <c r="P114" s="4" t="s">
        <v>542</v>
      </c>
      <c r="Q114" s="4">
        <v>149713423.3249</v>
      </c>
      <c r="R114" s="4">
        <v>0</v>
      </c>
      <c r="S114" s="4">
        <v>298841.81790000002</v>
      </c>
      <c r="T114" s="4">
        <v>213598.90729999999</v>
      </c>
      <c r="U114" s="4">
        <v>5281985.6045000004</v>
      </c>
      <c r="V114" s="4">
        <v>49816965.176700003</v>
      </c>
      <c r="W114" s="5">
        <f t="shared" si="6"/>
        <v>205324814.83129999</v>
      </c>
    </row>
    <row r="115" spans="1:23" ht="25" customHeight="1" x14ac:dyDescent="0.25">
      <c r="A115" s="154"/>
      <c r="B115" s="149"/>
      <c r="C115" s="1">
        <v>14</v>
      </c>
      <c r="D115" s="4" t="s">
        <v>163</v>
      </c>
      <c r="E115" s="4">
        <v>146562521.96349999</v>
      </c>
      <c r="F115" s="4">
        <v>0</v>
      </c>
      <c r="G115" s="4">
        <v>292552.32789999997</v>
      </c>
      <c r="H115" s="4">
        <v>209103.45809999999</v>
      </c>
      <c r="I115" s="4">
        <v>5170819.7834000001</v>
      </c>
      <c r="J115" s="4">
        <v>41539541.379199997</v>
      </c>
      <c r="K115" s="5">
        <f t="shared" si="5"/>
        <v>193774538.91209996</v>
      </c>
      <c r="L115" s="7"/>
      <c r="M115" s="146"/>
      <c r="N115" s="149"/>
      <c r="O115" s="8">
        <v>9</v>
      </c>
      <c r="P115" s="4" t="s">
        <v>543</v>
      </c>
      <c r="Q115" s="4">
        <v>108232989.6885</v>
      </c>
      <c r="R115" s="4">
        <v>0</v>
      </c>
      <c r="S115" s="4">
        <v>216043.04199999999</v>
      </c>
      <c r="T115" s="4">
        <v>154418.0062</v>
      </c>
      <c r="U115" s="4">
        <v>3818529.2993000001</v>
      </c>
      <c r="V115" s="4">
        <v>34026994.536799997</v>
      </c>
      <c r="W115" s="5">
        <f t="shared" si="6"/>
        <v>146448974.57279998</v>
      </c>
    </row>
    <row r="116" spans="1:23" ht="25" customHeight="1" x14ac:dyDescent="0.25">
      <c r="A116" s="154"/>
      <c r="B116" s="149"/>
      <c r="C116" s="1">
        <v>15</v>
      </c>
      <c r="D116" s="4" t="s">
        <v>164</v>
      </c>
      <c r="E116" s="4">
        <v>187816630.21439999</v>
      </c>
      <c r="F116" s="4">
        <v>0</v>
      </c>
      <c r="G116" s="4">
        <v>374899.33750000002</v>
      </c>
      <c r="H116" s="4">
        <v>267961.45659999998</v>
      </c>
      <c r="I116" s="4">
        <v>6626291.1838999996</v>
      </c>
      <c r="J116" s="4">
        <v>50580245.261500001</v>
      </c>
      <c r="K116" s="5">
        <f t="shared" si="5"/>
        <v>245666027.45390001</v>
      </c>
      <c r="L116" s="7"/>
      <c r="M116" s="146"/>
      <c r="N116" s="149"/>
      <c r="O116" s="8">
        <v>10</v>
      </c>
      <c r="P116" s="4" t="s">
        <v>544</v>
      </c>
      <c r="Q116" s="4">
        <v>143931161.02430001</v>
      </c>
      <c r="R116" s="4">
        <v>0</v>
      </c>
      <c r="S116" s="4">
        <v>287299.8884</v>
      </c>
      <c r="T116" s="4">
        <v>205349.24679999999</v>
      </c>
      <c r="U116" s="4">
        <v>5077983.6816999996</v>
      </c>
      <c r="V116" s="4">
        <v>32240413.177000001</v>
      </c>
      <c r="W116" s="5">
        <f t="shared" si="6"/>
        <v>181742207.01819998</v>
      </c>
    </row>
    <row r="117" spans="1:23" ht="25" customHeight="1" x14ac:dyDescent="0.25">
      <c r="A117" s="154"/>
      <c r="B117" s="149"/>
      <c r="C117" s="1">
        <v>16</v>
      </c>
      <c r="D117" s="4" t="s">
        <v>165</v>
      </c>
      <c r="E117" s="4">
        <v>140802397.8752</v>
      </c>
      <c r="F117" s="4">
        <v>0</v>
      </c>
      <c r="G117" s="4">
        <v>281054.5883</v>
      </c>
      <c r="H117" s="4">
        <v>200885.38260000001</v>
      </c>
      <c r="I117" s="4">
        <v>4967598.9108999996</v>
      </c>
      <c r="J117" s="4">
        <v>39385572.9419</v>
      </c>
      <c r="K117" s="5">
        <f t="shared" si="5"/>
        <v>185637509.69889998</v>
      </c>
      <c r="L117" s="7"/>
      <c r="M117" s="146"/>
      <c r="N117" s="149"/>
      <c r="O117" s="8">
        <v>11</v>
      </c>
      <c r="P117" s="4" t="s">
        <v>545</v>
      </c>
      <c r="Q117" s="4">
        <v>114098456.2836</v>
      </c>
      <c r="R117" s="4">
        <v>0</v>
      </c>
      <c r="S117" s="4">
        <v>227751.05489999999</v>
      </c>
      <c r="T117" s="4">
        <v>162786.37580000001</v>
      </c>
      <c r="U117" s="4">
        <v>4025466.7231000001</v>
      </c>
      <c r="V117" s="4">
        <v>31116984.859000001</v>
      </c>
      <c r="W117" s="5">
        <f t="shared" si="6"/>
        <v>149631445.29640001</v>
      </c>
    </row>
    <row r="118" spans="1:23" ht="25" customHeight="1" x14ac:dyDescent="0.25">
      <c r="A118" s="154"/>
      <c r="B118" s="149"/>
      <c r="C118" s="1">
        <v>17</v>
      </c>
      <c r="D118" s="4" t="s">
        <v>166</v>
      </c>
      <c r="E118" s="4">
        <v>138489954.57010001</v>
      </c>
      <c r="F118" s="4">
        <v>0</v>
      </c>
      <c r="G118" s="4">
        <v>276438.73790000001</v>
      </c>
      <c r="H118" s="4">
        <v>197586.177</v>
      </c>
      <c r="I118" s="4">
        <v>4886014.4278999995</v>
      </c>
      <c r="J118" s="4">
        <v>38360514.030400001</v>
      </c>
      <c r="K118" s="5">
        <f t="shared" si="5"/>
        <v>182210507.94329998</v>
      </c>
      <c r="L118" s="7"/>
      <c r="M118" s="146"/>
      <c r="N118" s="149"/>
      <c r="O118" s="8">
        <v>12</v>
      </c>
      <c r="P118" s="4" t="s">
        <v>546</v>
      </c>
      <c r="Q118" s="4">
        <v>101345994.3934</v>
      </c>
      <c r="R118" s="4">
        <v>0</v>
      </c>
      <c r="S118" s="4">
        <v>202295.96340000001</v>
      </c>
      <c r="T118" s="4">
        <v>144592.20269999999</v>
      </c>
      <c r="U118" s="4">
        <v>3575551.6878</v>
      </c>
      <c r="V118" s="4">
        <v>29719788.489999998</v>
      </c>
      <c r="W118" s="5">
        <f t="shared" si="6"/>
        <v>134988222.73730001</v>
      </c>
    </row>
    <row r="119" spans="1:23" ht="25" customHeight="1" x14ac:dyDescent="0.25">
      <c r="A119" s="154"/>
      <c r="B119" s="149"/>
      <c r="C119" s="1">
        <v>18</v>
      </c>
      <c r="D119" s="4" t="s">
        <v>167</v>
      </c>
      <c r="E119" s="4">
        <v>194759768.99239999</v>
      </c>
      <c r="F119" s="4">
        <v>0</v>
      </c>
      <c r="G119" s="4">
        <v>388758.48359999998</v>
      </c>
      <c r="H119" s="4">
        <v>277867.36099999998</v>
      </c>
      <c r="I119" s="4">
        <v>6871249.5734000001</v>
      </c>
      <c r="J119" s="4">
        <v>47891676.372400001</v>
      </c>
      <c r="K119" s="5">
        <f t="shared" si="5"/>
        <v>250189320.78279996</v>
      </c>
      <c r="L119" s="7"/>
      <c r="M119" s="146"/>
      <c r="N119" s="149"/>
      <c r="O119" s="8">
        <v>13</v>
      </c>
      <c r="P119" s="4" t="s">
        <v>547</v>
      </c>
      <c r="Q119" s="4">
        <v>84797899.529100001</v>
      </c>
      <c r="R119" s="4">
        <v>0</v>
      </c>
      <c r="S119" s="4">
        <v>169264.43799999999</v>
      </c>
      <c r="T119" s="4">
        <v>120982.7301</v>
      </c>
      <c r="U119" s="4">
        <v>2991724.2867000001</v>
      </c>
      <c r="V119" s="4">
        <v>27377120.344500002</v>
      </c>
      <c r="W119" s="5">
        <f t="shared" si="6"/>
        <v>115456991.3284</v>
      </c>
    </row>
    <row r="120" spans="1:23" ht="25" customHeight="1" x14ac:dyDescent="0.25">
      <c r="A120" s="154"/>
      <c r="B120" s="149"/>
      <c r="C120" s="1">
        <v>19</v>
      </c>
      <c r="D120" s="4" t="s">
        <v>168</v>
      </c>
      <c r="E120" s="4">
        <v>108395105.3785</v>
      </c>
      <c r="F120" s="4">
        <v>0</v>
      </c>
      <c r="G120" s="4">
        <v>216366.63990000001</v>
      </c>
      <c r="H120" s="4">
        <v>154649.2996</v>
      </c>
      <c r="I120" s="4">
        <v>3824248.8448999999</v>
      </c>
      <c r="J120" s="4">
        <v>30667237.1516</v>
      </c>
      <c r="K120" s="5">
        <f t="shared" si="5"/>
        <v>143257607.3145</v>
      </c>
      <c r="L120" s="7"/>
      <c r="M120" s="146"/>
      <c r="N120" s="149"/>
      <c r="O120" s="8">
        <v>14</v>
      </c>
      <c r="P120" s="4" t="s">
        <v>548</v>
      </c>
      <c r="Q120" s="4">
        <v>84438315.630899996</v>
      </c>
      <c r="R120" s="4">
        <v>0</v>
      </c>
      <c r="S120" s="4">
        <v>168546.6753</v>
      </c>
      <c r="T120" s="4">
        <v>120469.70510000001</v>
      </c>
      <c r="U120" s="4">
        <v>2979037.9361</v>
      </c>
      <c r="V120" s="4">
        <v>27531982.730999999</v>
      </c>
      <c r="W120" s="5">
        <f t="shared" si="6"/>
        <v>115238352.67840001</v>
      </c>
    </row>
    <row r="121" spans="1:23" ht="25" customHeight="1" x14ac:dyDescent="0.25">
      <c r="A121" s="154"/>
      <c r="B121" s="150"/>
      <c r="C121" s="1">
        <v>20</v>
      </c>
      <c r="D121" s="4" t="s">
        <v>169</v>
      </c>
      <c r="E121" s="4">
        <v>121290950.344</v>
      </c>
      <c r="F121" s="4">
        <v>0</v>
      </c>
      <c r="G121" s="4">
        <v>242107.93729999999</v>
      </c>
      <c r="H121" s="4">
        <v>173048.0399</v>
      </c>
      <c r="I121" s="4">
        <v>4279222.5268999999</v>
      </c>
      <c r="J121" s="4">
        <v>36275389.561099999</v>
      </c>
      <c r="K121" s="5">
        <f t="shared" si="5"/>
        <v>162260718.40919998</v>
      </c>
      <c r="L121" s="7"/>
      <c r="M121" s="146"/>
      <c r="N121" s="149"/>
      <c r="O121" s="8">
        <v>15</v>
      </c>
      <c r="P121" s="4" t="s">
        <v>549</v>
      </c>
      <c r="Q121" s="4">
        <v>96414509.583700001</v>
      </c>
      <c r="R121" s="4">
        <v>0</v>
      </c>
      <c r="S121" s="4">
        <v>192452.26430000001</v>
      </c>
      <c r="T121" s="4">
        <v>137556.36230000001</v>
      </c>
      <c r="U121" s="4">
        <v>3401565.7406000001</v>
      </c>
      <c r="V121" s="4">
        <v>30054434.487199999</v>
      </c>
      <c r="W121" s="5">
        <f t="shared" si="6"/>
        <v>130200518.43810001</v>
      </c>
    </row>
    <row r="122" spans="1:23" ht="25" customHeight="1" x14ac:dyDescent="0.3">
      <c r="A122" s="1"/>
      <c r="B122" s="151" t="s">
        <v>816</v>
      </c>
      <c r="C122" s="152"/>
      <c r="D122" s="153"/>
      <c r="E122" s="10">
        <f>SUM(E102:E121)</f>
        <v>2843559581.6963</v>
      </c>
      <c r="F122" s="10">
        <f t="shared" ref="F122:K122" si="11">SUM(F102:F121)</f>
        <v>0</v>
      </c>
      <c r="G122" s="10">
        <f t="shared" si="11"/>
        <v>5676007.5080000004</v>
      </c>
      <c r="H122" s="10">
        <f t="shared" si="11"/>
        <v>4056958.9949000003</v>
      </c>
      <c r="I122" s="10">
        <f t="shared" si="11"/>
        <v>100322605.9666</v>
      </c>
      <c r="J122" s="10">
        <f t="shared" si="11"/>
        <v>785240165.02070022</v>
      </c>
      <c r="K122" s="10">
        <f t="shared" si="11"/>
        <v>3738855319.1864991</v>
      </c>
      <c r="L122" s="7"/>
      <c r="M122" s="147"/>
      <c r="N122" s="150"/>
      <c r="O122" s="8">
        <v>16</v>
      </c>
      <c r="P122" s="4" t="s">
        <v>550</v>
      </c>
      <c r="Q122" s="4">
        <v>116694919.8497</v>
      </c>
      <c r="R122" s="4">
        <v>0</v>
      </c>
      <c r="S122" s="4">
        <v>232933.83600000001</v>
      </c>
      <c r="T122" s="4">
        <v>166490.79829999999</v>
      </c>
      <c r="U122" s="4">
        <v>4117071.6231</v>
      </c>
      <c r="V122" s="4">
        <v>31374601.618099999</v>
      </c>
      <c r="W122" s="5">
        <f t="shared" si="6"/>
        <v>152586017.7252</v>
      </c>
    </row>
    <row r="123" spans="1:23" ht="25" customHeight="1" x14ac:dyDescent="0.3">
      <c r="A123" s="154">
        <v>6</v>
      </c>
      <c r="B123" s="148" t="s">
        <v>29</v>
      </c>
      <c r="C123" s="1">
        <v>1</v>
      </c>
      <c r="D123" s="4" t="s">
        <v>170</v>
      </c>
      <c r="E123" s="4">
        <v>137734880.58860001</v>
      </c>
      <c r="F123" s="4">
        <v>0</v>
      </c>
      <c r="G123" s="4">
        <v>274931.5405</v>
      </c>
      <c r="H123" s="4">
        <v>196508.899</v>
      </c>
      <c r="I123" s="4">
        <v>4859374.9335000003</v>
      </c>
      <c r="J123" s="4">
        <v>41551463.3301</v>
      </c>
      <c r="K123" s="5">
        <f t="shared" si="5"/>
        <v>184617159.29169998</v>
      </c>
      <c r="L123" s="7"/>
      <c r="M123" s="14"/>
      <c r="N123" s="151" t="s">
        <v>834</v>
      </c>
      <c r="O123" s="152"/>
      <c r="P123" s="153"/>
      <c r="Q123" s="10">
        <f>SUM(Q107:Q122)</f>
        <v>1911097577.3195</v>
      </c>
      <c r="R123" s="10">
        <f t="shared" ref="R123:W123" si="12">SUM(R107:R122)</f>
        <v>0</v>
      </c>
      <c r="S123" s="10">
        <f t="shared" si="12"/>
        <v>3814727.2408000007</v>
      </c>
      <c r="T123" s="10">
        <f t="shared" si="12"/>
        <v>2726598.2248</v>
      </c>
      <c r="U123" s="10">
        <f t="shared" si="12"/>
        <v>67424748.349600002</v>
      </c>
      <c r="V123" s="10">
        <f t="shared" si="12"/>
        <v>543944377.43950009</v>
      </c>
      <c r="W123" s="10">
        <f t="shared" si="12"/>
        <v>2529008028.5741997</v>
      </c>
    </row>
    <row r="124" spans="1:23" ht="25" customHeight="1" x14ac:dyDescent="0.25">
      <c r="A124" s="154"/>
      <c r="B124" s="149"/>
      <c r="C124" s="1">
        <v>2</v>
      </c>
      <c r="D124" s="4" t="s">
        <v>171</v>
      </c>
      <c r="E124" s="4">
        <v>158120357.0325</v>
      </c>
      <c r="F124" s="4">
        <v>0</v>
      </c>
      <c r="G124" s="4">
        <v>315622.83390000003</v>
      </c>
      <c r="H124" s="4">
        <v>225593.23490000001</v>
      </c>
      <c r="I124" s="4">
        <v>5578587.6180999996</v>
      </c>
      <c r="J124" s="4">
        <v>47778699.872000001</v>
      </c>
      <c r="K124" s="5">
        <f t="shared" si="5"/>
        <v>212018860.5914</v>
      </c>
      <c r="L124" s="7"/>
      <c r="M124" s="145">
        <v>24</v>
      </c>
      <c r="N124" s="148" t="s">
        <v>47</v>
      </c>
      <c r="O124" s="8">
        <v>1</v>
      </c>
      <c r="P124" s="4" t="s">
        <v>551</v>
      </c>
      <c r="Q124" s="4">
        <v>163759424.9578</v>
      </c>
      <c r="R124" s="4">
        <v>0</v>
      </c>
      <c r="S124" s="4">
        <v>326878.93420000002</v>
      </c>
      <c r="T124" s="4">
        <v>233638.59729999999</v>
      </c>
      <c r="U124" s="4">
        <v>5777537.5515999999</v>
      </c>
      <c r="V124" s="4">
        <v>274895640.7791</v>
      </c>
      <c r="W124" s="5">
        <f t="shared" si="6"/>
        <v>444993120.81999999</v>
      </c>
    </row>
    <row r="125" spans="1:23" ht="25" customHeight="1" x14ac:dyDescent="0.25">
      <c r="A125" s="154"/>
      <c r="B125" s="149"/>
      <c r="C125" s="1">
        <v>3</v>
      </c>
      <c r="D125" s="4" t="s">
        <v>172</v>
      </c>
      <c r="E125" s="4">
        <v>105229265.56039999</v>
      </c>
      <c r="F125" s="4">
        <v>0</v>
      </c>
      <c r="G125" s="4">
        <v>210047.33119999999</v>
      </c>
      <c r="H125" s="4">
        <v>150132.53750000001</v>
      </c>
      <c r="I125" s="4">
        <v>3712555.9854000001</v>
      </c>
      <c r="J125" s="4">
        <v>33676283.440499999</v>
      </c>
      <c r="K125" s="5">
        <f t="shared" si="5"/>
        <v>142978284.85499999</v>
      </c>
      <c r="L125" s="7"/>
      <c r="M125" s="146"/>
      <c r="N125" s="149"/>
      <c r="O125" s="8">
        <v>2</v>
      </c>
      <c r="P125" s="4" t="s">
        <v>552</v>
      </c>
      <c r="Q125" s="4">
        <v>210491096.8734</v>
      </c>
      <c r="R125" s="4">
        <v>0</v>
      </c>
      <c r="S125" s="4">
        <v>420159.6667</v>
      </c>
      <c r="T125" s="4">
        <v>300311.53710000002</v>
      </c>
      <c r="U125" s="4">
        <v>7426260.9115000004</v>
      </c>
      <c r="V125" s="4">
        <v>291278312.67189997</v>
      </c>
      <c r="W125" s="5">
        <f t="shared" si="6"/>
        <v>509916141.66059995</v>
      </c>
    </row>
    <row r="126" spans="1:23" ht="25" customHeight="1" x14ac:dyDescent="0.25">
      <c r="A126" s="154"/>
      <c r="B126" s="149"/>
      <c r="C126" s="1">
        <v>4</v>
      </c>
      <c r="D126" s="4" t="s">
        <v>173</v>
      </c>
      <c r="E126" s="4">
        <v>129752438.4126</v>
      </c>
      <c r="F126" s="4">
        <v>0</v>
      </c>
      <c r="G126" s="4">
        <v>258997.84880000001</v>
      </c>
      <c r="H126" s="4">
        <v>185120.20129999999</v>
      </c>
      <c r="I126" s="4">
        <v>4577749.2533999998</v>
      </c>
      <c r="J126" s="4">
        <v>37596370.062200002</v>
      </c>
      <c r="K126" s="5">
        <f t="shared" si="5"/>
        <v>172370675.77830002</v>
      </c>
      <c r="L126" s="7"/>
      <c r="M126" s="146"/>
      <c r="N126" s="149"/>
      <c r="O126" s="8">
        <v>3</v>
      </c>
      <c r="P126" s="4" t="s">
        <v>553</v>
      </c>
      <c r="Q126" s="4">
        <v>339457033.45850003</v>
      </c>
      <c r="R126" s="4">
        <v>0</v>
      </c>
      <c r="S126" s="4">
        <v>677587.58530000004</v>
      </c>
      <c r="T126" s="4">
        <v>484309.62170000002</v>
      </c>
      <c r="U126" s="4">
        <v>11976261.8759</v>
      </c>
      <c r="V126" s="4">
        <v>334660901.82270002</v>
      </c>
      <c r="W126" s="5">
        <f t="shared" si="6"/>
        <v>687256094.3641001</v>
      </c>
    </row>
    <row r="127" spans="1:23" ht="25" customHeight="1" x14ac:dyDescent="0.25">
      <c r="A127" s="154"/>
      <c r="B127" s="149"/>
      <c r="C127" s="1">
        <v>5</v>
      </c>
      <c r="D127" s="4" t="s">
        <v>174</v>
      </c>
      <c r="E127" s="4">
        <v>136358500.42199999</v>
      </c>
      <c r="F127" s="4">
        <v>0</v>
      </c>
      <c r="G127" s="4">
        <v>272184.15860000002</v>
      </c>
      <c r="H127" s="4">
        <v>194545.19200000001</v>
      </c>
      <c r="I127" s="4">
        <v>4810815.3584000003</v>
      </c>
      <c r="J127" s="4">
        <v>41177060.306900002</v>
      </c>
      <c r="K127" s="5">
        <f t="shared" si="5"/>
        <v>182813105.43789998</v>
      </c>
      <c r="L127" s="7"/>
      <c r="M127" s="146"/>
      <c r="N127" s="149"/>
      <c r="O127" s="8">
        <v>4</v>
      </c>
      <c r="P127" s="4" t="s">
        <v>554</v>
      </c>
      <c r="Q127" s="4">
        <v>132674577.0381</v>
      </c>
      <c r="R127" s="4">
        <v>0</v>
      </c>
      <c r="S127" s="4">
        <v>264830.70730000001</v>
      </c>
      <c r="T127" s="4">
        <v>189289.27050000001</v>
      </c>
      <c r="U127" s="4">
        <v>4680844.1783999996</v>
      </c>
      <c r="V127" s="4">
        <v>264534477.43470001</v>
      </c>
      <c r="W127" s="5">
        <f t="shared" si="6"/>
        <v>402344018.62900007</v>
      </c>
    </row>
    <row r="128" spans="1:23" ht="25" customHeight="1" x14ac:dyDescent="0.25">
      <c r="A128" s="154"/>
      <c r="B128" s="149"/>
      <c r="C128" s="1">
        <v>6</v>
      </c>
      <c r="D128" s="4" t="s">
        <v>175</v>
      </c>
      <c r="E128" s="4">
        <v>134061573.434</v>
      </c>
      <c r="F128" s="4">
        <v>0</v>
      </c>
      <c r="G128" s="4">
        <v>267599.28019999998</v>
      </c>
      <c r="H128" s="4">
        <v>191268.1238</v>
      </c>
      <c r="I128" s="4">
        <v>4729778.3009000001</v>
      </c>
      <c r="J128" s="4">
        <v>41704717.895800002</v>
      </c>
      <c r="K128" s="5">
        <f t="shared" si="5"/>
        <v>180954937.03470001</v>
      </c>
      <c r="L128" s="7"/>
      <c r="M128" s="146"/>
      <c r="N128" s="149"/>
      <c r="O128" s="8">
        <v>5</v>
      </c>
      <c r="P128" s="4" t="s">
        <v>555</v>
      </c>
      <c r="Q128" s="4">
        <v>111545628.6305</v>
      </c>
      <c r="R128" s="4">
        <v>0</v>
      </c>
      <c r="S128" s="4">
        <v>222655.37520000001</v>
      </c>
      <c r="T128" s="4">
        <v>159144.20939999999</v>
      </c>
      <c r="U128" s="4">
        <v>3935401.3259999999</v>
      </c>
      <c r="V128" s="4">
        <v>257167442.03470001</v>
      </c>
      <c r="W128" s="5">
        <f t="shared" si="6"/>
        <v>373030271.5758</v>
      </c>
    </row>
    <row r="129" spans="1:23" ht="25" customHeight="1" x14ac:dyDescent="0.25">
      <c r="A129" s="154"/>
      <c r="B129" s="149"/>
      <c r="C129" s="1">
        <v>7</v>
      </c>
      <c r="D129" s="4" t="s">
        <v>176</v>
      </c>
      <c r="E129" s="4">
        <v>185215233.82949999</v>
      </c>
      <c r="F129" s="4">
        <v>0</v>
      </c>
      <c r="G129" s="4">
        <v>369706.71</v>
      </c>
      <c r="H129" s="4">
        <v>264249.9963</v>
      </c>
      <c r="I129" s="4">
        <v>6534512.2507999996</v>
      </c>
      <c r="J129" s="4">
        <v>51371156.442400001</v>
      </c>
      <c r="K129" s="5">
        <f t="shared" si="5"/>
        <v>243754859.22900003</v>
      </c>
      <c r="L129" s="7"/>
      <c r="M129" s="146"/>
      <c r="N129" s="149"/>
      <c r="O129" s="8">
        <v>6</v>
      </c>
      <c r="P129" s="4" t="s">
        <v>556</v>
      </c>
      <c r="Q129" s="4">
        <v>124703897.51289999</v>
      </c>
      <c r="R129" s="4">
        <v>0</v>
      </c>
      <c r="S129" s="4">
        <v>248920.495</v>
      </c>
      <c r="T129" s="4">
        <v>177917.3547</v>
      </c>
      <c r="U129" s="4">
        <v>4399633.4922000002</v>
      </c>
      <c r="V129" s="4">
        <v>258901769.215</v>
      </c>
      <c r="W129" s="5">
        <f t="shared" si="6"/>
        <v>388432138.06980002</v>
      </c>
    </row>
    <row r="130" spans="1:23" ht="25" customHeight="1" x14ac:dyDescent="0.25">
      <c r="A130" s="154"/>
      <c r="B130" s="150"/>
      <c r="C130" s="1">
        <v>8</v>
      </c>
      <c r="D130" s="4" t="s">
        <v>177</v>
      </c>
      <c r="E130" s="4">
        <v>170960584.229</v>
      </c>
      <c r="F130" s="4">
        <v>0</v>
      </c>
      <c r="G130" s="4">
        <v>341253.11310000002</v>
      </c>
      <c r="H130" s="4">
        <v>243912.6243</v>
      </c>
      <c r="I130" s="4">
        <v>6031599.0696</v>
      </c>
      <c r="J130" s="4">
        <v>53850927.861699998</v>
      </c>
      <c r="K130" s="5">
        <f t="shared" si="5"/>
        <v>231428276.89769998</v>
      </c>
      <c r="L130" s="7"/>
      <c r="M130" s="146"/>
      <c r="N130" s="149"/>
      <c r="O130" s="8">
        <v>7</v>
      </c>
      <c r="P130" s="4" t="s">
        <v>557</v>
      </c>
      <c r="Q130" s="4">
        <v>114497229.9015</v>
      </c>
      <c r="R130" s="4">
        <v>0</v>
      </c>
      <c r="S130" s="4">
        <v>228547.04389999999</v>
      </c>
      <c r="T130" s="4">
        <v>163355.31340000001</v>
      </c>
      <c r="U130" s="4">
        <v>4039535.7121000001</v>
      </c>
      <c r="V130" s="4">
        <v>254539897.25729999</v>
      </c>
      <c r="W130" s="5">
        <f t="shared" si="6"/>
        <v>373468565.22819996</v>
      </c>
    </row>
    <row r="131" spans="1:23" ht="25" customHeight="1" x14ac:dyDescent="0.3">
      <c r="A131" s="1"/>
      <c r="B131" s="151" t="s">
        <v>817</v>
      </c>
      <c r="C131" s="152"/>
      <c r="D131" s="153"/>
      <c r="E131" s="10">
        <f>SUM(E123:E130)</f>
        <v>1157432833.5086</v>
      </c>
      <c r="F131" s="10">
        <f t="shared" ref="F131:K131" si="13">SUM(F123:F130)</f>
        <v>0</v>
      </c>
      <c r="G131" s="10">
        <f t="shared" si="13"/>
        <v>2310342.8163000001</v>
      </c>
      <c r="H131" s="10">
        <f t="shared" si="13"/>
        <v>1651330.8091</v>
      </c>
      <c r="I131" s="10">
        <f t="shared" si="13"/>
        <v>40834972.770100005</v>
      </c>
      <c r="J131" s="10">
        <f t="shared" si="13"/>
        <v>348706679.21160001</v>
      </c>
      <c r="K131" s="10">
        <f t="shared" si="13"/>
        <v>1550936159.1157</v>
      </c>
      <c r="L131" s="7"/>
      <c r="M131" s="146"/>
      <c r="N131" s="149"/>
      <c r="O131" s="8">
        <v>8</v>
      </c>
      <c r="P131" s="4" t="s">
        <v>558</v>
      </c>
      <c r="Q131" s="4">
        <v>138128727.1212</v>
      </c>
      <c r="R131" s="4">
        <v>0</v>
      </c>
      <c r="S131" s="4">
        <v>275717.69459999999</v>
      </c>
      <c r="T131" s="4">
        <v>197070.80720000001</v>
      </c>
      <c r="U131" s="4">
        <v>4873270.0917999996</v>
      </c>
      <c r="V131" s="4">
        <v>262314149.84369999</v>
      </c>
      <c r="W131" s="5">
        <f t="shared" si="6"/>
        <v>405788935.55849999</v>
      </c>
    </row>
    <row r="132" spans="1:23" ht="25" customHeight="1" x14ac:dyDescent="0.25">
      <c r="A132" s="154">
        <v>7</v>
      </c>
      <c r="B132" s="148" t="s">
        <v>30</v>
      </c>
      <c r="C132" s="1">
        <v>1</v>
      </c>
      <c r="D132" s="4" t="s">
        <v>178</v>
      </c>
      <c r="E132" s="4">
        <v>136224553.0697</v>
      </c>
      <c r="F132" s="4">
        <v>-6066891.2400000002</v>
      </c>
      <c r="G132" s="4">
        <v>271916.78730000003</v>
      </c>
      <c r="H132" s="4">
        <v>194354.08689999999</v>
      </c>
      <c r="I132" s="4">
        <v>4806089.6098999996</v>
      </c>
      <c r="J132" s="4">
        <v>35411894.614299998</v>
      </c>
      <c r="K132" s="5">
        <f t="shared" si="5"/>
        <v>170841916.92809999</v>
      </c>
      <c r="L132" s="7"/>
      <c r="M132" s="146"/>
      <c r="N132" s="149"/>
      <c r="O132" s="8">
        <v>9</v>
      </c>
      <c r="P132" s="4" t="s">
        <v>559</v>
      </c>
      <c r="Q132" s="4">
        <v>92233602.860200003</v>
      </c>
      <c r="R132" s="4">
        <v>0</v>
      </c>
      <c r="S132" s="4">
        <v>184106.78839999999</v>
      </c>
      <c r="T132" s="4">
        <v>131591.3854</v>
      </c>
      <c r="U132" s="4">
        <v>3254060.6697</v>
      </c>
      <c r="V132" s="4">
        <v>249867862.03009999</v>
      </c>
      <c r="W132" s="5">
        <f t="shared" si="6"/>
        <v>345671223.73379999</v>
      </c>
    </row>
    <row r="133" spans="1:23" ht="25" customHeight="1" x14ac:dyDescent="0.25">
      <c r="A133" s="154"/>
      <c r="B133" s="149"/>
      <c r="C133" s="1">
        <v>2</v>
      </c>
      <c r="D133" s="4" t="s">
        <v>179</v>
      </c>
      <c r="E133" s="4">
        <v>120197556.2422</v>
      </c>
      <c r="F133" s="4">
        <v>-6066891.2400000002</v>
      </c>
      <c r="G133" s="4">
        <v>239925.42170000001</v>
      </c>
      <c r="H133" s="4">
        <v>171488.07440000001</v>
      </c>
      <c r="I133" s="4">
        <v>4240646.8816999998</v>
      </c>
      <c r="J133" s="4">
        <v>30781443.482299998</v>
      </c>
      <c r="K133" s="5">
        <f t="shared" si="5"/>
        <v>149564168.86229998</v>
      </c>
      <c r="L133" s="7"/>
      <c r="M133" s="146"/>
      <c r="N133" s="149"/>
      <c r="O133" s="8">
        <v>10</v>
      </c>
      <c r="P133" s="4" t="s">
        <v>560</v>
      </c>
      <c r="Q133" s="4">
        <v>157267579.19310001</v>
      </c>
      <c r="R133" s="4">
        <v>0</v>
      </c>
      <c r="S133" s="4">
        <v>313920.61060000001</v>
      </c>
      <c r="T133" s="4">
        <v>224376.56099999999</v>
      </c>
      <c r="U133" s="4">
        <v>5548501.0690000001</v>
      </c>
      <c r="V133" s="4">
        <v>272552534.13690001</v>
      </c>
      <c r="W133" s="5">
        <f t="shared" si="6"/>
        <v>435906911.57060003</v>
      </c>
    </row>
    <row r="134" spans="1:23" ht="25" customHeight="1" x14ac:dyDescent="0.25">
      <c r="A134" s="154"/>
      <c r="B134" s="149"/>
      <c r="C134" s="1">
        <v>3</v>
      </c>
      <c r="D134" s="4" t="s">
        <v>180</v>
      </c>
      <c r="E134" s="4">
        <v>116386970.0274</v>
      </c>
      <c r="F134" s="4">
        <v>-6066891.2400000002</v>
      </c>
      <c r="G134" s="4">
        <v>232319.1397</v>
      </c>
      <c r="H134" s="4">
        <v>166051.4406</v>
      </c>
      <c r="I134" s="4">
        <v>4106206.9558000001</v>
      </c>
      <c r="J134" s="4">
        <v>29410556.91</v>
      </c>
      <c r="K134" s="5">
        <f t="shared" si="5"/>
        <v>144235213.2335</v>
      </c>
      <c r="L134" s="7"/>
      <c r="M134" s="146"/>
      <c r="N134" s="149"/>
      <c r="O134" s="8">
        <v>11</v>
      </c>
      <c r="P134" s="4" t="s">
        <v>561</v>
      </c>
      <c r="Q134" s="4">
        <v>135950042.1988</v>
      </c>
      <c r="R134" s="4">
        <v>0</v>
      </c>
      <c r="S134" s="4">
        <v>271368.8383</v>
      </c>
      <c r="T134" s="4">
        <v>193962.43710000001</v>
      </c>
      <c r="U134" s="4">
        <v>4796404.6902999999</v>
      </c>
      <c r="V134" s="4">
        <v>264171256.0751</v>
      </c>
      <c r="W134" s="5">
        <f t="shared" si="6"/>
        <v>405383034.23959994</v>
      </c>
    </row>
    <row r="135" spans="1:23" ht="25" customHeight="1" x14ac:dyDescent="0.25">
      <c r="A135" s="154"/>
      <c r="B135" s="149"/>
      <c r="C135" s="1">
        <v>4</v>
      </c>
      <c r="D135" s="4" t="s">
        <v>181</v>
      </c>
      <c r="E135" s="4">
        <v>137975231.65110001</v>
      </c>
      <c r="F135" s="4">
        <v>-6066891.2400000002</v>
      </c>
      <c r="G135" s="4">
        <v>275411.30339999998</v>
      </c>
      <c r="H135" s="4">
        <v>196851.81229999999</v>
      </c>
      <c r="I135" s="4">
        <v>4867854.6731000002</v>
      </c>
      <c r="J135" s="4">
        <v>37227197.502099998</v>
      </c>
      <c r="K135" s="5">
        <f t="shared" si="5"/>
        <v>174475655.70199999</v>
      </c>
      <c r="L135" s="7"/>
      <c r="M135" s="146"/>
      <c r="N135" s="149"/>
      <c r="O135" s="8">
        <v>12</v>
      </c>
      <c r="P135" s="4" t="s">
        <v>562</v>
      </c>
      <c r="Q135" s="4">
        <v>186924565.0059</v>
      </c>
      <c r="R135" s="4">
        <v>0</v>
      </c>
      <c r="S135" s="4">
        <v>373118.69290000002</v>
      </c>
      <c r="T135" s="4">
        <v>266688.73070000001</v>
      </c>
      <c r="U135" s="4">
        <v>6594818.5510999998</v>
      </c>
      <c r="V135" s="4">
        <v>280426544.70230001</v>
      </c>
      <c r="W135" s="5">
        <f t="shared" si="6"/>
        <v>474585735.68289995</v>
      </c>
    </row>
    <row r="136" spans="1:23" ht="25" customHeight="1" x14ac:dyDescent="0.25">
      <c r="A136" s="154"/>
      <c r="B136" s="149"/>
      <c r="C136" s="1">
        <v>5</v>
      </c>
      <c r="D136" s="4" t="s">
        <v>182</v>
      </c>
      <c r="E136" s="4">
        <v>179070368.58750001</v>
      </c>
      <c r="F136" s="4">
        <v>-6066891.2400000002</v>
      </c>
      <c r="G136" s="4">
        <v>357440.99160000001</v>
      </c>
      <c r="H136" s="4">
        <v>255483.00349999999</v>
      </c>
      <c r="I136" s="4">
        <v>6317717.4636000004</v>
      </c>
      <c r="J136" s="4">
        <v>48570739.4212</v>
      </c>
      <c r="K136" s="5">
        <f t="shared" si="5"/>
        <v>228504858.22740003</v>
      </c>
      <c r="L136" s="7"/>
      <c r="M136" s="146"/>
      <c r="N136" s="149"/>
      <c r="O136" s="8">
        <v>13</v>
      </c>
      <c r="P136" s="4" t="s">
        <v>563</v>
      </c>
      <c r="Q136" s="4">
        <v>202240301.2859</v>
      </c>
      <c r="R136" s="4">
        <v>0</v>
      </c>
      <c r="S136" s="4">
        <v>403690.31679999997</v>
      </c>
      <c r="T136" s="4">
        <v>288539.97460000002</v>
      </c>
      <c r="U136" s="4">
        <v>7135167.5509000001</v>
      </c>
      <c r="V136" s="4">
        <v>289910787.90689999</v>
      </c>
      <c r="W136" s="5">
        <f t="shared" si="6"/>
        <v>499978487.03509998</v>
      </c>
    </row>
    <row r="137" spans="1:23" ht="25" customHeight="1" x14ac:dyDescent="0.25">
      <c r="A137" s="154"/>
      <c r="B137" s="149"/>
      <c r="C137" s="1">
        <v>6</v>
      </c>
      <c r="D137" s="4" t="s">
        <v>183</v>
      </c>
      <c r="E137" s="4">
        <v>146302735.53369999</v>
      </c>
      <c r="F137" s="4">
        <v>-6066891.2400000002</v>
      </c>
      <c r="G137" s="4">
        <v>292033.77020000003</v>
      </c>
      <c r="H137" s="4">
        <v>208732.81599999999</v>
      </c>
      <c r="I137" s="4">
        <v>5161654.3515999997</v>
      </c>
      <c r="J137" s="4">
        <v>36341288.1818</v>
      </c>
      <c r="K137" s="5">
        <f t="shared" ref="K137:K200" si="14">SUM(E137:J137)</f>
        <v>182239553.41330001</v>
      </c>
      <c r="L137" s="7"/>
      <c r="M137" s="146"/>
      <c r="N137" s="149"/>
      <c r="O137" s="8">
        <v>14</v>
      </c>
      <c r="P137" s="4" t="s">
        <v>564</v>
      </c>
      <c r="Q137" s="4">
        <v>108869081.2051</v>
      </c>
      <c r="R137" s="4">
        <v>0</v>
      </c>
      <c r="S137" s="4">
        <v>217312.73939999999</v>
      </c>
      <c r="T137" s="4">
        <v>155325.52970000001</v>
      </c>
      <c r="U137" s="4">
        <v>3840971.0159999998</v>
      </c>
      <c r="V137" s="4">
        <v>256588261.09400001</v>
      </c>
      <c r="W137" s="5">
        <f t="shared" ref="W137:W200" si="15">SUM(Q137:V137)</f>
        <v>369670951.58420002</v>
      </c>
    </row>
    <row r="138" spans="1:23" ht="25" customHeight="1" x14ac:dyDescent="0.25">
      <c r="A138" s="154"/>
      <c r="B138" s="149"/>
      <c r="C138" s="1">
        <v>7</v>
      </c>
      <c r="D138" s="4" t="s">
        <v>184</v>
      </c>
      <c r="E138" s="4">
        <v>138781801.78960001</v>
      </c>
      <c r="F138" s="4">
        <v>-6066891.2400000002</v>
      </c>
      <c r="G138" s="4">
        <v>277021.29190000001</v>
      </c>
      <c r="H138" s="4">
        <v>198002.56090000001</v>
      </c>
      <c r="I138" s="4">
        <v>4896310.9850000003</v>
      </c>
      <c r="J138" s="4">
        <v>34298478.635600001</v>
      </c>
      <c r="K138" s="5">
        <f t="shared" si="14"/>
        <v>172384724.02300003</v>
      </c>
      <c r="L138" s="7"/>
      <c r="M138" s="146"/>
      <c r="N138" s="149"/>
      <c r="O138" s="8">
        <v>15</v>
      </c>
      <c r="P138" s="4" t="s">
        <v>565</v>
      </c>
      <c r="Q138" s="4">
        <v>131368031.08570001</v>
      </c>
      <c r="R138" s="4">
        <v>0</v>
      </c>
      <c r="S138" s="4">
        <v>262222.72100000002</v>
      </c>
      <c r="T138" s="4">
        <v>187425.1972</v>
      </c>
      <c r="U138" s="4">
        <v>4634748.3991999999</v>
      </c>
      <c r="V138" s="4">
        <v>264501882.51989999</v>
      </c>
      <c r="W138" s="5">
        <f t="shared" si="15"/>
        <v>400954309.92299998</v>
      </c>
    </row>
    <row r="139" spans="1:23" ht="25" customHeight="1" x14ac:dyDescent="0.25">
      <c r="A139" s="154"/>
      <c r="B139" s="149"/>
      <c r="C139" s="1">
        <v>8</v>
      </c>
      <c r="D139" s="4" t="s">
        <v>185</v>
      </c>
      <c r="E139" s="4">
        <v>119262488.5913</v>
      </c>
      <c r="F139" s="4">
        <v>-6066891.2400000002</v>
      </c>
      <c r="G139" s="4">
        <v>238058.94029999999</v>
      </c>
      <c r="H139" s="4">
        <v>170153.99609999999</v>
      </c>
      <c r="I139" s="4">
        <v>4207657.0952000003</v>
      </c>
      <c r="J139" s="4">
        <v>31265397.575599998</v>
      </c>
      <c r="K139" s="5">
        <f t="shared" si="14"/>
        <v>149076864.9585</v>
      </c>
      <c r="L139" s="7"/>
      <c r="M139" s="146"/>
      <c r="N139" s="149"/>
      <c r="O139" s="8">
        <v>16</v>
      </c>
      <c r="P139" s="4" t="s">
        <v>566</v>
      </c>
      <c r="Q139" s="4">
        <v>196667812.19859999</v>
      </c>
      <c r="R139" s="4">
        <v>0</v>
      </c>
      <c r="S139" s="4">
        <v>392567.114</v>
      </c>
      <c r="T139" s="4">
        <v>280589.60149999999</v>
      </c>
      <c r="U139" s="4">
        <v>6938566.5615999997</v>
      </c>
      <c r="V139" s="4">
        <v>287544075.53049999</v>
      </c>
      <c r="W139" s="5">
        <f t="shared" si="15"/>
        <v>491823611.00619996</v>
      </c>
    </row>
    <row r="140" spans="1:23" ht="25" customHeight="1" x14ac:dyDescent="0.25">
      <c r="A140" s="154"/>
      <c r="B140" s="149"/>
      <c r="C140" s="1">
        <v>9</v>
      </c>
      <c r="D140" s="4" t="s">
        <v>186</v>
      </c>
      <c r="E140" s="4">
        <v>150659283.09580001</v>
      </c>
      <c r="F140" s="4">
        <v>-6066891.2400000002</v>
      </c>
      <c r="G140" s="4">
        <v>300729.84139999998</v>
      </c>
      <c r="H140" s="4">
        <v>214948.3829</v>
      </c>
      <c r="I140" s="4">
        <v>5315356.1438999996</v>
      </c>
      <c r="J140" s="4">
        <v>38761716.393100001</v>
      </c>
      <c r="K140" s="5">
        <f t="shared" si="14"/>
        <v>189185142.6171</v>
      </c>
      <c r="L140" s="7"/>
      <c r="M140" s="146"/>
      <c r="N140" s="149"/>
      <c r="O140" s="8">
        <v>17</v>
      </c>
      <c r="P140" s="4" t="s">
        <v>567</v>
      </c>
      <c r="Q140" s="4">
        <v>190830515.64809999</v>
      </c>
      <c r="R140" s="4">
        <v>0</v>
      </c>
      <c r="S140" s="4">
        <v>380915.33110000001</v>
      </c>
      <c r="T140" s="4">
        <v>272261.42259999999</v>
      </c>
      <c r="U140" s="4">
        <v>6732622.9950999999</v>
      </c>
      <c r="V140" s="4">
        <v>284990709.76319999</v>
      </c>
      <c r="W140" s="5">
        <f t="shared" si="15"/>
        <v>483207025.16009998</v>
      </c>
    </row>
    <row r="141" spans="1:23" ht="25" customHeight="1" x14ac:dyDescent="0.25">
      <c r="A141" s="154"/>
      <c r="B141" s="149"/>
      <c r="C141" s="1">
        <v>10</v>
      </c>
      <c r="D141" s="4" t="s">
        <v>187</v>
      </c>
      <c r="E141" s="4">
        <v>142540761.2304</v>
      </c>
      <c r="F141" s="4">
        <v>-6066891.2400000002</v>
      </c>
      <c r="G141" s="4">
        <v>284524.5221</v>
      </c>
      <c r="H141" s="4">
        <v>203365.53769999999</v>
      </c>
      <c r="I141" s="4">
        <v>5028929.4851000002</v>
      </c>
      <c r="J141" s="4">
        <v>38831437.3543</v>
      </c>
      <c r="K141" s="5">
        <f t="shared" si="14"/>
        <v>180822126.88959998</v>
      </c>
      <c r="L141" s="7"/>
      <c r="M141" s="146"/>
      <c r="N141" s="149"/>
      <c r="O141" s="8">
        <v>18</v>
      </c>
      <c r="P141" s="4" t="s">
        <v>568</v>
      </c>
      <c r="Q141" s="4">
        <v>194853915.28909999</v>
      </c>
      <c r="R141" s="4">
        <v>0</v>
      </c>
      <c r="S141" s="4">
        <v>388946.40830000001</v>
      </c>
      <c r="T141" s="4">
        <v>278001.68119999999</v>
      </c>
      <c r="U141" s="4">
        <v>6874571.1151999999</v>
      </c>
      <c r="V141" s="4">
        <v>286703623.69230002</v>
      </c>
      <c r="W141" s="5">
        <f t="shared" si="15"/>
        <v>489099058.18610001</v>
      </c>
    </row>
    <row r="142" spans="1:23" ht="25" customHeight="1" x14ac:dyDescent="0.25">
      <c r="A142" s="154"/>
      <c r="B142" s="149"/>
      <c r="C142" s="1">
        <v>11</v>
      </c>
      <c r="D142" s="4" t="s">
        <v>188</v>
      </c>
      <c r="E142" s="4">
        <v>163199658.4921</v>
      </c>
      <c r="F142" s="4">
        <v>-6066891.2400000002</v>
      </c>
      <c r="G142" s="4">
        <v>325761.58870000002</v>
      </c>
      <c r="H142" s="4">
        <v>232839.9682</v>
      </c>
      <c r="I142" s="4">
        <v>5757788.6316</v>
      </c>
      <c r="J142" s="4">
        <v>40514168.100000001</v>
      </c>
      <c r="K142" s="5">
        <f t="shared" si="14"/>
        <v>203963325.54059997</v>
      </c>
      <c r="L142" s="7"/>
      <c r="M142" s="146"/>
      <c r="N142" s="149"/>
      <c r="O142" s="8">
        <v>19</v>
      </c>
      <c r="P142" s="4" t="s">
        <v>569</v>
      </c>
      <c r="Q142" s="4">
        <v>150701283.73010001</v>
      </c>
      <c r="R142" s="4">
        <v>0</v>
      </c>
      <c r="S142" s="4">
        <v>300813.67849999998</v>
      </c>
      <c r="T142" s="4">
        <v>215008.30600000001</v>
      </c>
      <c r="U142" s="4">
        <v>5316837.9533000002</v>
      </c>
      <c r="V142" s="4">
        <v>270710482.9558</v>
      </c>
      <c r="W142" s="5">
        <f t="shared" si="15"/>
        <v>427244426.62370002</v>
      </c>
    </row>
    <row r="143" spans="1:23" ht="25" customHeight="1" x14ac:dyDescent="0.25">
      <c r="A143" s="154"/>
      <c r="B143" s="149"/>
      <c r="C143" s="1">
        <v>12</v>
      </c>
      <c r="D143" s="4" t="s">
        <v>189</v>
      </c>
      <c r="E143" s="4">
        <v>125327725.09909999</v>
      </c>
      <c r="F143" s="4">
        <v>-6066891.2400000002</v>
      </c>
      <c r="G143" s="4">
        <v>250165.71239999999</v>
      </c>
      <c r="H143" s="4">
        <v>178807.3811</v>
      </c>
      <c r="I143" s="4">
        <v>4421642.5296</v>
      </c>
      <c r="J143" s="4">
        <v>34694294.909999996</v>
      </c>
      <c r="K143" s="5">
        <f t="shared" si="14"/>
        <v>158805744.39219999</v>
      </c>
      <c r="L143" s="7"/>
      <c r="M143" s="147"/>
      <c r="N143" s="150"/>
      <c r="O143" s="8">
        <v>20</v>
      </c>
      <c r="P143" s="4" t="s">
        <v>570</v>
      </c>
      <c r="Q143" s="4">
        <v>172383092.88789999</v>
      </c>
      <c r="R143" s="4">
        <v>0</v>
      </c>
      <c r="S143" s="4">
        <v>344092.57179999998</v>
      </c>
      <c r="T143" s="4">
        <v>245942.14369999999</v>
      </c>
      <c r="U143" s="4">
        <v>6081786.0876000002</v>
      </c>
      <c r="V143" s="4">
        <v>278113913.57459998</v>
      </c>
      <c r="W143" s="5">
        <f t="shared" si="15"/>
        <v>457168827.26559997</v>
      </c>
    </row>
    <row r="144" spans="1:23" ht="25" customHeight="1" x14ac:dyDescent="0.3">
      <c r="A144" s="154"/>
      <c r="B144" s="149"/>
      <c r="C144" s="1">
        <v>13</v>
      </c>
      <c r="D144" s="4" t="s">
        <v>190</v>
      </c>
      <c r="E144" s="4">
        <v>150548055.2376</v>
      </c>
      <c r="F144" s="4">
        <v>-6066891.2400000002</v>
      </c>
      <c r="G144" s="4">
        <v>300507.82030000002</v>
      </c>
      <c r="H144" s="4">
        <v>214789.69209999999</v>
      </c>
      <c r="I144" s="4">
        <v>5311431.9538000003</v>
      </c>
      <c r="J144" s="4">
        <v>44073372.010700002</v>
      </c>
      <c r="K144" s="5">
        <f t="shared" si="14"/>
        <v>194381265.4745</v>
      </c>
      <c r="L144" s="7"/>
      <c r="M144" s="14"/>
      <c r="N144" s="151" t="s">
        <v>835</v>
      </c>
      <c r="O144" s="152"/>
      <c r="P144" s="153"/>
      <c r="Q144" s="10">
        <f>SUM(Q124:Q143)</f>
        <v>3255547438.0823998</v>
      </c>
      <c r="R144" s="10">
        <f t="shared" ref="R144:W144" si="16">SUM(R124:R143)</f>
        <v>0</v>
      </c>
      <c r="S144" s="10">
        <f t="shared" si="16"/>
        <v>6498373.3133000014</v>
      </c>
      <c r="T144" s="10">
        <f t="shared" si="16"/>
        <v>4644749.682</v>
      </c>
      <c r="U144" s="10">
        <f t="shared" si="16"/>
        <v>114857801.7985</v>
      </c>
      <c r="V144" s="10">
        <f t="shared" si="16"/>
        <v>5484374525.040699</v>
      </c>
      <c r="W144" s="10">
        <f t="shared" si="16"/>
        <v>8865922887.9169006</v>
      </c>
    </row>
    <row r="145" spans="1:24" ht="25" customHeight="1" x14ac:dyDescent="0.25">
      <c r="A145" s="154"/>
      <c r="B145" s="149"/>
      <c r="C145" s="1">
        <v>14</v>
      </c>
      <c r="D145" s="4" t="s">
        <v>191</v>
      </c>
      <c r="E145" s="4">
        <v>111210450.80670001</v>
      </c>
      <c r="F145" s="4">
        <v>-6066891.2400000002</v>
      </c>
      <c r="G145" s="4">
        <v>221986.32930000001</v>
      </c>
      <c r="H145" s="4">
        <v>158666.005</v>
      </c>
      <c r="I145" s="4">
        <v>3923576.0373999998</v>
      </c>
      <c r="J145" s="4">
        <v>29563299.896200001</v>
      </c>
      <c r="K145" s="5">
        <f t="shared" si="14"/>
        <v>139011087.8346</v>
      </c>
      <c r="L145" s="7"/>
      <c r="M145" s="145">
        <v>25</v>
      </c>
      <c r="N145" s="148" t="s">
        <v>48</v>
      </c>
      <c r="O145" s="8">
        <v>1</v>
      </c>
      <c r="P145" s="4" t="s">
        <v>571</v>
      </c>
      <c r="Q145" s="4">
        <v>112790480.2711</v>
      </c>
      <c r="R145" s="4">
        <v>-3018317.48</v>
      </c>
      <c r="S145" s="4">
        <v>225140.21400000001</v>
      </c>
      <c r="T145" s="4">
        <v>160920.2622</v>
      </c>
      <c r="U145" s="4">
        <v>3979320.4904</v>
      </c>
      <c r="V145" s="4">
        <v>30896865.8836</v>
      </c>
      <c r="W145" s="5">
        <f t="shared" si="15"/>
        <v>145034409.64129999</v>
      </c>
    </row>
    <row r="146" spans="1:24" ht="25" customHeight="1" x14ac:dyDescent="0.25">
      <c r="A146" s="154"/>
      <c r="B146" s="149"/>
      <c r="C146" s="1">
        <v>15</v>
      </c>
      <c r="D146" s="4" t="s">
        <v>192</v>
      </c>
      <c r="E146" s="4">
        <v>116828931.7639</v>
      </c>
      <c r="F146" s="4">
        <v>-6066891.2400000002</v>
      </c>
      <c r="G146" s="4">
        <v>233201.33609999999</v>
      </c>
      <c r="H146" s="4">
        <v>166681.99559999999</v>
      </c>
      <c r="I146" s="4">
        <v>4121799.6494</v>
      </c>
      <c r="J146" s="4">
        <v>31744966.7027</v>
      </c>
      <c r="K146" s="5">
        <f t="shared" si="14"/>
        <v>147028690.20769998</v>
      </c>
      <c r="L146" s="7"/>
      <c r="M146" s="146"/>
      <c r="N146" s="149"/>
      <c r="O146" s="8">
        <v>2</v>
      </c>
      <c r="P146" s="4" t="s">
        <v>572</v>
      </c>
      <c r="Q146" s="4">
        <v>127135236.7362</v>
      </c>
      <c r="R146" s="4">
        <v>-3018317.48</v>
      </c>
      <c r="S146" s="4">
        <v>253773.67259999999</v>
      </c>
      <c r="T146" s="4">
        <v>181386.19130000001</v>
      </c>
      <c r="U146" s="4">
        <v>4485412.6995000001</v>
      </c>
      <c r="V146" s="4">
        <v>30834307.0337</v>
      </c>
      <c r="W146" s="5">
        <f t="shared" si="15"/>
        <v>159871798.85330001</v>
      </c>
    </row>
    <row r="147" spans="1:24" ht="25" customHeight="1" x14ac:dyDescent="0.25">
      <c r="A147" s="154"/>
      <c r="B147" s="149"/>
      <c r="C147" s="1">
        <v>16</v>
      </c>
      <c r="D147" s="4" t="s">
        <v>193</v>
      </c>
      <c r="E147" s="4">
        <v>106562233.41159999</v>
      </c>
      <c r="F147" s="4">
        <v>-6066891.2400000002</v>
      </c>
      <c r="G147" s="4">
        <v>212708.0582</v>
      </c>
      <c r="H147" s="4">
        <v>152034.30729999999</v>
      </c>
      <c r="I147" s="4">
        <v>3759583.9462000001</v>
      </c>
      <c r="J147" s="4">
        <v>27562805.272999998</v>
      </c>
      <c r="K147" s="5">
        <f t="shared" si="14"/>
        <v>132182473.7563</v>
      </c>
      <c r="L147" s="7"/>
      <c r="M147" s="146"/>
      <c r="N147" s="149"/>
      <c r="O147" s="8">
        <v>3</v>
      </c>
      <c r="P147" s="4" t="s">
        <v>573</v>
      </c>
      <c r="Q147" s="4">
        <v>130175196.6622</v>
      </c>
      <c r="R147" s="4">
        <v>-3018317.48</v>
      </c>
      <c r="S147" s="4">
        <v>259841.7133</v>
      </c>
      <c r="T147" s="4">
        <v>185723.35829999999</v>
      </c>
      <c r="U147" s="4">
        <v>4592664.4356000004</v>
      </c>
      <c r="V147" s="4">
        <v>32809953.515700001</v>
      </c>
      <c r="W147" s="5">
        <f t="shared" si="15"/>
        <v>165005062.2051</v>
      </c>
    </row>
    <row r="148" spans="1:24" ht="25" customHeight="1" x14ac:dyDescent="0.25">
      <c r="A148" s="154"/>
      <c r="B148" s="149"/>
      <c r="C148" s="1">
        <v>17</v>
      </c>
      <c r="D148" s="4" t="s">
        <v>194</v>
      </c>
      <c r="E148" s="4">
        <v>134833778.71340001</v>
      </c>
      <c r="F148" s="4">
        <v>-6066891.2400000002</v>
      </c>
      <c r="G148" s="4">
        <v>269140.67330000002</v>
      </c>
      <c r="H148" s="4">
        <v>192369.84340000001</v>
      </c>
      <c r="I148" s="4">
        <v>4757022.1984999999</v>
      </c>
      <c r="J148" s="4">
        <v>34780020.997500002</v>
      </c>
      <c r="K148" s="5">
        <f t="shared" si="14"/>
        <v>168765441.18610001</v>
      </c>
      <c r="L148" s="7"/>
      <c r="M148" s="146"/>
      <c r="N148" s="149"/>
      <c r="O148" s="8">
        <v>4</v>
      </c>
      <c r="P148" s="4" t="s">
        <v>574</v>
      </c>
      <c r="Q148" s="4">
        <v>153588992.46020001</v>
      </c>
      <c r="R148" s="4">
        <v>-3018317.48</v>
      </c>
      <c r="S148" s="4">
        <v>306577.81180000002</v>
      </c>
      <c r="T148" s="4">
        <v>219128.25339999999</v>
      </c>
      <c r="U148" s="4">
        <v>5418718.1694999998</v>
      </c>
      <c r="V148" s="4">
        <v>37623915.479500003</v>
      </c>
      <c r="W148" s="5">
        <f t="shared" si="15"/>
        <v>194139014.69440001</v>
      </c>
    </row>
    <row r="149" spans="1:24" ht="25" customHeight="1" x14ac:dyDescent="0.25">
      <c r="A149" s="154"/>
      <c r="B149" s="149"/>
      <c r="C149" s="1">
        <v>18</v>
      </c>
      <c r="D149" s="4" t="s">
        <v>195</v>
      </c>
      <c r="E149" s="4">
        <v>126352951.86310001</v>
      </c>
      <c r="F149" s="4">
        <v>-6066891.2400000002</v>
      </c>
      <c r="G149" s="4">
        <v>252212.15969999999</v>
      </c>
      <c r="H149" s="4">
        <v>180270.09099999999</v>
      </c>
      <c r="I149" s="4">
        <v>4457813.1874000002</v>
      </c>
      <c r="J149" s="4">
        <v>35248554.626599997</v>
      </c>
      <c r="K149" s="5">
        <f t="shared" si="14"/>
        <v>160424910.68780002</v>
      </c>
      <c r="L149" s="7"/>
      <c r="M149" s="146"/>
      <c r="N149" s="149"/>
      <c r="O149" s="8">
        <v>5</v>
      </c>
      <c r="P149" s="4" t="s">
        <v>575</v>
      </c>
      <c r="Q149" s="4">
        <v>109669150.2157</v>
      </c>
      <c r="R149" s="4">
        <v>-3018317.48</v>
      </c>
      <c r="S149" s="4">
        <v>218909.75099999999</v>
      </c>
      <c r="T149" s="4">
        <v>156467.00289999999</v>
      </c>
      <c r="U149" s="4">
        <v>3869197.9638999999</v>
      </c>
      <c r="V149" s="4">
        <v>28399116.1032</v>
      </c>
      <c r="W149" s="5">
        <f t="shared" si="15"/>
        <v>139294523.55669999</v>
      </c>
    </row>
    <row r="150" spans="1:24" ht="25" customHeight="1" x14ac:dyDescent="0.25">
      <c r="A150" s="154"/>
      <c r="B150" s="149"/>
      <c r="C150" s="1">
        <v>19</v>
      </c>
      <c r="D150" s="4" t="s">
        <v>196</v>
      </c>
      <c r="E150" s="4">
        <v>147982564.73570001</v>
      </c>
      <c r="F150" s="4">
        <v>-6066891.2400000002</v>
      </c>
      <c r="G150" s="4">
        <v>295386.86440000002</v>
      </c>
      <c r="H150" s="4">
        <v>211129.45939999999</v>
      </c>
      <c r="I150" s="4">
        <v>5220919.8032999998</v>
      </c>
      <c r="J150" s="4">
        <v>41461978.525200002</v>
      </c>
      <c r="K150" s="5">
        <f t="shared" si="14"/>
        <v>189105088.148</v>
      </c>
      <c r="L150" s="7"/>
      <c r="M150" s="146"/>
      <c r="N150" s="149"/>
      <c r="O150" s="8">
        <v>6</v>
      </c>
      <c r="P150" s="4" t="s">
        <v>576</v>
      </c>
      <c r="Q150" s="4">
        <v>103125664.76109999</v>
      </c>
      <c r="R150" s="4">
        <v>-3018317.48</v>
      </c>
      <c r="S150" s="4">
        <v>205848.3498</v>
      </c>
      <c r="T150" s="4">
        <v>147131.29130000001</v>
      </c>
      <c r="U150" s="4">
        <v>3638339.5998999998</v>
      </c>
      <c r="V150" s="4">
        <v>29379229.112100001</v>
      </c>
      <c r="W150" s="5">
        <f t="shared" si="15"/>
        <v>133477895.63420001</v>
      </c>
    </row>
    <row r="151" spans="1:24" ht="25" customHeight="1" x14ac:dyDescent="0.25">
      <c r="A151" s="154"/>
      <c r="B151" s="149"/>
      <c r="C151" s="1">
        <v>20</v>
      </c>
      <c r="D151" s="4" t="s">
        <v>197</v>
      </c>
      <c r="E151" s="4">
        <v>102563423.0773</v>
      </c>
      <c r="F151" s="4">
        <v>-6066891.2400000002</v>
      </c>
      <c r="G151" s="4">
        <v>204726.06349999999</v>
      </c>
      <c r="H151" s="4">
        <v>146329.13070000001</v>
      </c>
      <c r="I151" s="4">
        <v>3618503.3527000002</v>
      </c>
      <c r="J151" s="4">
        <v>28148344.414500002</v>
      </c>
      <c r="K151" s="5">
        <f t="shared" si="14"/>
        <v>128614434.7987</v>
      </c>
      <c r="L151" s="7"/>
      <c r="M151" s="146"/>
      <c r="N151" s="149"/>
      <c r="O151" s="8">
        <v>7</v>
      </c>
      <c r="P151" s="4" t="s">
        <v>577</v>
      </c>
      <c r="Q151" s="4">
        <v>117830334.4655</v>
      </c>
      <c r="R151" s="4">
        <v>-3018317.48</v>
      </c>
      <c r="S151" s="4">
        <v>235200.22839999999</v>
      </c>
      <c r="T151" s="4">
        <v>168110.71530000001</v>
      </c>
      <c r="U151" s="4">
        <v>4157129.7790000001</v>
      </c>
      <c r="V151" s="4">
        <v>30627848.2126</v>
      </c>
      <c r="W151" s="5">
        <f t="shared" si="15"/>
        <v>150000305.9208</v>
      </c>
    </row>
    <row r="152" spans="1:24" ht="25" customHeight="1" x14ac:dyDescent="0.25">
      <c r="A152" s="154"/>
      <c r="B152" s="149"/>
      <c r="C152" s="1">
        <v>21</v>
      </c>
      <c r="D152" s="4" t="s">
        <v>198</v>
      </c>
      <c r="E152" s="4">
        <v>140237361.9267</v>
      </c>
      <c r="F152" s="4">
        <v>-6066891.2400000002</v>
      </c>
      <c r="G152" s="4">
        <v>279926.7243</v>
      </c>
      <c r="H152" s="4">
        <v>200079.23540000001</v>
      </c>
      <c r="I152" s="4">
        <v>4947664.0801999997</v>
      </c>
      <c r="J152" s="4">
        <v>38192547.791699998</v>
      </c>
      <c r="K152" s="5">
        <f t="shared" si="14"/>
        <v>177790688.5183</v>
      </c>
      <c r="L152" s="7"/>
      <c r="M152" s="146"/>
      <c r="N152" s="149"/>
      <c r="O152" s="8">
        <v>8</v>
      </c>
      <c r="P152" s="4" t="s">
        <v>578</v>
      </c>
      <c r="Q152" s="4">
        <v>184376059.44800001</v>
      </c>
      <c r="R152" s="4">
        <v>-3018317.48</v>
      </c>
      <c r="S152" s="4">
        <v>368031.64049999998</v>
      </c>
      <c r="T152" s="4">
        <v>263052.73070000001</v>
      </c>
      <c r="U152" s="4">
        <v>6504905.6403999999</v>
      </c>
      <c r="V152" s="4">
        <v>46776435.997699998</v>
      </c>
      <c r="W152" s="5">
        <f t="shared" si="15"/>
        <v>235270167.97730002</v>
      </c>
    </row>
    <row r="153" spans="1:24" ht="25" customHeight="1" x14ac:dyDescent="0.25">
      <c r="A153" s="154"/>
      <c r="B153" s="149"/>
      <c r="C153" s="1">
        <v>22</v>
      </c>
      <c r="D153" s="4" t="s">
        <v>199</v>
      </c>
      <c r="E153" s="4">
        <v>136551662.02250001</v>
      </c>
      <c r="F153" s="4">
        <v>-6066891.2400000002</v>
      </c>
      <c r="G153" s="4">
        <v>272569.72700000001</v>
      </c>
      <c r="H153" s="4">
        <v>194820.77919999999</v>
      </c>
      <c r="I153" s="4">
        <v>4817630.2235000003</v>
      </c>
      <c r="J153" s="4">
        <v>36103184.521899998</v>
      </c>
      <c r="K153" s="5">
        <f t="shared" si="14"/>
        <v>171872976.03410003</v>
      </c>
      <c r="L153" s="7"/>
      <c r="M153" s="146"/>
      <c r="N153" s="149"/>
      <c r="O153" s="8">
        <v>9</v>
      </c>
      <c r="P153" s="4" t="s">
        <v>62</v>
      </c>
      <c r="Q153" s="4">
        <v>170869508.00650001</v>
      </c>
      <c r="R153" s="4">
        <v>-3018317.48</v>
      </c>
      <c r="S153" s="4">
        <v>341071.31660000002</v>
      </c>
      <c r="T153" s="4">
        <v>243782.68419999999</v>
      </c>
      <c r="U153" s="4">
        <v>6028385.8421</v>
      </c>
      <c r="V153" s="4">
        <v>36480754.814000003</v>
      </c>
      <c r="W153" s="5">
        <f t="shared" si="15"/>
        <v>210945185.18340001</v>
      </c>
    </row>
    <row r="154" spans="1:24" ht="25" customHeight="1" x14ac:dyDescent="0.25">
      <c r="A154" s="154"/>
      <c r="B154" s="150"/>
      <c r="C154" s="1">
        <v>23</v>
      </c>
      <c r="D154" s="4" t="s">
        <v>200</v>
      </c>
      <c r="E154" s="4">
        <v>144632372.03569999</v>
      </c>
      <c r="F154" s="4">
        <v>-6066891.2400000002</v>
      </c>
      <c r="G154" s="4">
        <v>288699.57040000003</v>
      </c>
      <c r="H154" s="4">
        <v>206349.67749999999</v>
      </c>
      <c r="I154" s="4">
        <v>5102722.8558999998</v>
      </c>
      <c r="J154" s="4">
        <v>39156509.5088</v>
      </c>
      <c r="K154" s="5">
        <f t="shared" si="14"/>
        <v>183319762.40829998</v>
      </c>
      <c r="L154" s="7"/>
      <c r="M154" s="146"/>
      <c r="N154" s="149"/>
      <c r="O154" s="8">
        <v>10</v>
      </c>
      <c r="P154" s="4" t="s">
        <v>851</v>
      </c>
      <c r="Q154" s="4">
        <v>130712572.1278</v>
      </c>
      <c r="R154" s="4">
        <v>-3018317.48</v>
      </c>
      <c r="S154" s="4">
        <v>260914.36439999999</v>
      </c>
      <c r="T154" s="4">
        <v>186490.04180000001</v>
      </c>
      <c r="U154" s="4">
        <v>4611623.3866999997</v>
      </c>
      <c r="V154" s="4">
        <v>33505847.637699999</v>
      </c>
      <c r="W154" s="5">
        <f t="shared" si="15"/>
        <v>166259130.07840002</v>
      </c>
    </row>
    <row r="155" spans="1:24" ht="25" customHeight="1" x14ac:dyDescent="0.3">
      <c r="A155" s="1"/>
      <c r="B155" s="151" t="s">
        <v>818</v>
      </c>
      <c r="C155" s="152"/>
      <c r="D155" s="153"/>
      <c r="E155" s="10">
        <f>SUM(E132:E154)</f>
        <v>3094232919.0041003</v>
      </c>
      <c r="F155" s="10">
        <f t="shared" ref="F155:K155" si="17">SUM(F132:F154)</f>
        <v>-139538498.51999995</v>
      </c>
      <c r="G155" s="10">
        <f t="shared" si="17"/>
        <v>6176374.6371999998</v>
      </c>
      <c r="H155" s="10">
        <f t="shared" si="17"/>
        <v>4414599.2772000004</v>
      </c>
      <c r="I155" s="10">
        <f t="shared" si="17"/>
        <v>109166522.09439999</v>
      </c>
      <c r="J155" s="10">
        <f t="shared" si="17"/>
        <v>822144197.34910011</v>
      </c>
      <c r="K155" s="10">
        <f t="shared" si="17"/>
        <v>3896596113.8419995</v>
      </c>
      <c r="L155" s="7"/>
      <c r="M155" s="146"/>
      <c r="N155" s="149"/>
      <c r="O155" s="8">
        <v>11</v>
      </c>
      <c r="P155" s="4" t="s">
        <v>191</v>
      </c>
      <c r="Q155" s="4">
        <v>125117191.29880001</v>
      </c>
      <c r="R155" s="4">
        <v>-3018317.48</v>
      </c>
      <c r="S155" s="4">
        <v>249745.4675</v>
      </c>
      <c r="T155" s="4">
        <v>178507.0086</v>
      </c>
      <c r="U155" s="4">
        <v>4414214.7620999999</v>
      </c>
      <c r="V155" s="4">
        <v>33487211.531800002</v>
      </c>
      <c r="W155" s="5">
        <f t="shared" si="15"/>
        <v>160428552.58880001</v>
      </c>
    </row>
    <row r="156" spans="1:24" ht="25" customHeight="1" x14ac:dyDescent="0.25">
      <c r="A156" s="154">
        <v>8</v>
      </c>
      <c r="B156" s="148" t="s">
        <v>31</v>
      </c>
      <c r="C156" s="1">
        <v>1</v>
      </c>
      <c r="D156" s="4" t="s">
        <v>201</v>
      </c>
      <c r="E156" s="4">
        <v>121462227.6036</v>
      </c>
      <c r="F156" s="4">
        <v>0</v>
      </c>
      <c r="G156" s="4">
        <v>242449.82250000001</v>
      </c>
      <c r="H156" s="4">
        <v>173292.4044</v>
      </c>
      <c r="I156" s="4">
        <v>4285265.2984999996</v>
      </c>
      <c r="J156" s="4">
        <v>29720359.144900002</v>
      </c>
      <c r="K156" s="5">
        <f t="shared" si="14"/>
        <v>155883594.2739</v>
      </c>
      <c r="L156" s="7"/>
      <c r="M156" s="146"/>
      <c r="N156" s="149"/>
      <c r="O156" s="8">
        <v>12</v>
      </c>
      <c r="P156" s="4" t="s">
        <v>579</v>
      </c>
      <c r="Q156" s="4">
        <v>132928035.359</v>
      </c>
      <c r="R156" s="4">
        <v>-3018317.48</v>
      </c>
      <c r="S156" s="4">
        <v>265336.6335</v>
      </c>
      <c r="T156" s="4">
        <v>189650.8841</v>
      </c>
      <c r="U156" s="4">
        <v>4689786.3505999995</v>
      </c>
      <c r="V156" s="4">
        <v>31309564.277600002</v>
      </c>
      <c r="W156" s="5">
        <f t="shared" si="15"/>
        <v>166364056.02479997</v>
      </c>
    </row>
    <row r="157" spans="1:24" ht="25" customHeight="1" x14ac:dyDescent="0.25">
      <c r="A157" s="154"/>
      <c r="B157" s="149"/>
      <c r="C157" s="1">
        <v>2</v>
      </c>
      <c r="D157" s="4" t="s">
        <v>202</v>
      </c>
      <c r="E157" s="4">
        <v>117449536.8519</v>
      </c>
      <c r="F157" s="4">
        <v>0</v>
      </c>
      <c r="G157" s="4">
        <v>234440.12119999999</v>
      </c>
      <c r="H157" s="4">
        <v>167567.42430000001</v>
      </c>
      <c r="I157" s="4">
        <v>4143694.9950000001</v>
      </c>
      <c r="J157" s="4">
        <v>32490999.982999999</v>
      </c>
      <c r="K157" s="5">
        <f t="shared" si="14"/>
        <v>154486239.37540001</v>
      </c>
      <c r="L157" s="7"/>
      <c r="M157" s="147"/>
      <c r="N157" s="150"/>
      <c r="O157" s="8">
        <v>13</v>
      </c>
      <c r="P157" s="4" t="s">
        <v>580</v>
      </c>
      <c r="Q157" s="4">
        <v>106710003.18260001</v>
      </c>
      <c r="R157" s="4">
        <v>-3018317.48</v>
      </c>
      <c r="S157" s="4">
        <v>213003.0203</v>
      </c>
      <c r="T157" s="4">
        <v>152245.13320000001</v>
      </c>
      <c r="U157" s="4">
        <v>3764797.3585000001</v>
      </c>
      <c r="V157" s="4">
        <v>27934382.778000001</v>
      </c>
      <c r="W157" s="5">
        <f t="shared" si="15"/>
        <v>135756113.99260002</v>
      </c>
    </row>
    <row r="158" spans="1:24" ht="25" customHeight="1" x14ac:dyDescent="0.3">
      <c r="A158" s="154"/>
      <c r="B158" s="149"/>
      <c r="C158" s="1">
        <v>3</v>
      </c>
      <c r="D158" s="4" t="s">
        <v>203</v>
      </c>
      <c r="E158" s="4">
        <v>164776612.1435</v>
      </c>
      <c r="F158" s="4">
        <v>0</v>
      </c>
      <c r="G158" s="4">
        <v>328909.33380000002</v>
      </c>
      <c r="H158" s="4">
        <v>235089.8371</v>
      </c>
      <c r="I158" s="4">
        <v>5813424.5679000001</v>
      </c>
      <c r="J158" s="4">
        <v>42130251.739799999</v>
      </c>
      <c r="K158" s="5">
        <f t="shared" si="14"/>
        <v>213284287.6221</v>
      </c>
      <c r="L158" s="7"/>
      <c r="M158" s="14"/>
      <c r="N158" s="151" t="s">
        <v>836</v>
      </c>
      <c r="O158" s="152"/>
      <c r="P158" s="153"/>
      <c r="Q158" s="10">
        <f>SUM(Q145:Q157)</f>
        <v>1705028424.9947</v>
      </c>
      <c r="R158" s="10">
        <f t="shared" ref="R158:W158" si="18">SUM(R145:R157)</f>
        <v>-39238127.239999995</v>
      </c>
      <c r="S158" s="10">
        <f t="shared" si="18"/>
        <v>3403394.1836999995</v>
      </c>
      <c r="T158" s="10">
        <f t="shared" si="18"/>
        <v>2432595.5573</v>
      </c>
      <c r="U158" s="10">
        <f t="shared" si="18"/>
        <v>60154496.478199989</v>
      </c>
      <c r="V158" s="10">
        <f t="shared" si="18"/>
        <v>430065432.37719995</v>
      </c>
      <c r="W158" s="10">
        <f t="shared" si="18"/>
        <v>2161846216.3511</v>
      </c>
      <c r="X158" s="10"/>
    </row>
    <row r="159" spans="1:24" ht="25" customHeight="1" x14ac:dyDescent="0.25">
      <c r="A159" s="154"/>
      <c r="B159" s="149"/>
      <c r="C159" s="1">
        <v>4</v>
      </c>
      <c r="D159" s="4" t="s">
        <v>204</v>
      </c>
      <c r="E159" s="4">
        <v>94916310.937399998</v>
      </c>
      <c r="F159" s="4">
        <v>0</v>
      </c>
      <c r="G159" s="4">
        <v>189461.72150000001</v>
      </c>
      <c r="H159" s="4">
        <v>135418.85459999999</v>
      </c>
      <c r="I159" s="4">
        <v>3348708.3314</v>
      </c>
      <c r="J159" s="4">
        <v>28170858.2863</v>
      </c>
      <c r="K159" s="5">
        <f t="shared" si="14"/>
        <v>126760758.1312</v>
      </c>
      <c r="L159" s="7"/>
      <c r="M159" s="145">
        <v>26</v>
      </c>
      <c r="N159" s="148" t="s">
        <v>49</v>
      </c>
      <c r="O159" s="8">
        <v>1</v>
      </c>
      <c r="P159" s="4" t="s">
        <v>581</v>
      </c>
      <c r="Q159" s="4">
        <v>117335578.9364</v>
      </c>
      <c r="R159" s="4">
        <v>0</v>
      </c>
      <c r="S159" s="4">
        <v>234212.6507</v>
      </c>
      <c r="T159" s="4">
        <v>167404.83850000001</v>
      </c>
      <c r="U159" s="4">
        <v>4139674.4865999999</v>
      </c>
      <c r="V159" s="4">
        <v>32343366.1193</v>
      </c>
      <c r="W159" s="5">
        <f t="shared" si="15"/>
        <v>154220237.03149998</v>
      </c>
    </row>
    <row r="160" spans="1:24" ht="25" customHeight="1" x14ac:dyDescent="0.25">
      <c r="A160" s="154"/>
      <c r="B160" s="149"/>
      <c r="C160" s="1">
        <v>5</v>
      </c>
      <c r="D160" s="4" t="s">
        <v>205</v>
      </c>
      <c r="E160" s="4">
        <v>131371885.66329999</v>
      </c>
      <c r="F160" s="4">
        <v>0</v>
      </c>
      <c r="G160" s="4">
        <v>262230.41509999998</v>
      </c>
      <c r="H160" s="4">
        <v>187430.6966</v>
      </c>
      <c r="I160" s="4">
        <v>4634884.3910999997</v>
      </c>
      <c r="J160" s="4">
        <v>35266756.615000002</v>
      </c>
      <c r="K160" s="5">
        <f t="shared" si="14"/>
        <v>171723187.7811</v>
      </c>
      <c r="L160" s="7"/>
      <c r="M160" s="146"/>
      <c r="N160" s="149"/>
      <c r="O160" s="8">
        <v>2</v>
      </c>
      <c r="P160" s="4" t="s">
        <v>582</v>
      </c>
      <c r="Q160" s="4">
        <v>100740594.86220001</v>
      </c>
      <c r="R160" s="4">
        <v>0</v>
      </c>
      <c r="S160" s="4">
        <v>201087.53</v>
      </c>
      <c r="T160" s="4">
        <v>143728.4681</v>
      </c>
      <c r="U160" s="4">
        <v>3554192.8040999998</v>
      </c>
      <c r="V160" s="4">
        <v>26826055.5911</v>
      </c>
      <c r="W160" s="5">
        <f t="shared" si="15"/>
        <v>131465659.25550002</v>
      </c>
    </row>
    <row r="161" spans="1:23" ht="25" customHeight="1" x14ac:dyDescent="0.25">
      <c r="A161" s="154"/>
      <c r="B161" s="149"/>
      <c r="C161" s="1">
        <v>6</v>
      </c>
      <c r="D161" s="4" t="s">
        <v>206</v>
      </c>
      <c r="E161" s="4">
        <v>94639705.460800007</v>
      </c>
      <c r="F161" s="4">
        <v>0</v>
      </c>
      <c r="G161" s="4">
        <v>188909.5914</v>
      </c>
      <c r="H161" s="4">
        <v>135024.2164</v>
      </c>
      <c r="I161" s="4">
        <v>3338949.5126999998</v>
      </c>
      <c r="J161" s="4">
        <v>27230063.8068</v>
      </c>
      <c r="K161" s="5">
        <f t="shared" si="14"/>
        <v>125532652.58810002</v>
      </c>
      <c r="L161" s="7"/>
      <c r="M161" s="146"/>
      <c r="N161" s="149"/>
      <c r="O161" s="8">
        <v>3</v>
      </c>
      <c r="P161" s="4" t="s">
        <v>583</v>
      </c>
      <c r="Q161" s="4">
        <v>115368895.3203</v>
      </c>
      <c r="R161" s="4">
        <v>0</v>
      </c>
      <c r="S161" s="4">
        <v>230286.96859999999</v>
      </c>
      <c r="T161" s="4">
        <v>164598.93460000001</v>
      </c>
      <c r="U161" s="4">
        <v>4070288.6272</v>
      </c>
      <c r="V161" s="4">
        <v>36382943.067699999</v>
      </c>
      <c r="W161" s="5">
        <f t="shared" si="15"/>
        <v>156217012.91839999</v>
      </c>
    </row>
    <row r="162" spans="1:23" ht="25" customHeight="1" x14ac:dyDescent="0.25">
      <c r="A162" s="154"/>
      <c r="B162" s="149"/>
      <c r="C162" s="1">
        <v>7</v>
      </c>
      <c r="D162" s="4" t="s">
        <v>207</v>
      </c>
      <c r="E162" s="4">
        <v>158646850.9853</v>
      </c>
      <c r="F162" s="4">
        <v>0</v>
      </c>
      <c r="G162" s="4">
        <v>316673.76449999999</v>
      </c>
      <c r="H162" s="4">
        <v>226344.39360000001</v>
      </c>
      <c r="I162" s="4">
        <v>5597162.6624999996</v>
      </c>
      <c r="J162" s="4">
        <v>39322923.351800002</v>
      </c>
      <c r="K162" s="5">
        <f t="shared" si="14"/>
        <v>204109955.15769997</v>
      </c>
      <c r="L162" s="7"/>
      <c r="M162" s="146"/>
      <c r="N162" s="149"/>
      <c r="O162" s="8">
        <v>4</v>
      </c>
      <c r="P162" s="4" t="s">
        <v>584</v>
      </c>
      <c r="Q162" s="4">
        <v>187803614.24079999</v>
      </c>
      <c r="R162" s="4">
        <v>0</v>
      </c>
      <c r="S162" s="4">
        <v>374873.35639999999</v>
      </c>
      <c r="T162" s="4">
        <v>267942.88640000002</v>
      </c>
      <c r="U162" s="4">
        <v>6625831.9720000001</v>
      </c>
      <c r="V162" s="4">
        <v>35197832.892999999</v>
      </c>
      <c r="W162" s="5">
        <f t="shared" si="15"/>
        <v>230270095.34860003</v>
      </c>
    </row>
    <row r="163" spans="1:23" ht="25" customHeight="1" x14ac:dyDescent="0.25">
      <c r="A163" s="154"/>
      <c r="B163" s="149"/>
      <c r="C163" s="1">
        <v>8</v>
      </c>
      <c r="D163" s="4" t="s">
        <v>208</v>
      </c>
      <c r="E163" s="4">
        <v>104987018.0009</v>
      </c>
      <c r="F163" s="4">
        <v>0</v>
      </c>
      <c r="G163" s="4">
        <v>209563.78270000001</v>
      </c>
      <c r="H163" s="4">
        <v>149786.9184</v>
      </c>
      <c r="I163" s="4">
        <v>3704009.3361999998</v>
      </c>
      <c r="J163" s="4">
        <v>30139050.3259</v>
      </c>
      <c r="K163" s="5">
        <f t="shared" si="14"/>
        <v>139189428.36410001</v>
      </c>
      <c r="L163" s="7"/>
      <c r="M163" s="146"/>
      <c r="N163" s="149"/>
      <c r="O163" s="8">
        <v>5</v>
      </c>
      <c r="P163" s="4" t="s">
        <v>585</v>
      </c>
      <c r="Q163" s="4">
        <v>112730190.3633</v>
      </c>
      <c r="R163" s="4">
        <v>0</v>
      </c>
      <c r="S163" s="4">
        <v>225019.86979999999</v>
      </c>
      <c r="T163" s="4">
        <v>160834.24549999999</v>
      </c>
      <c r="U163" s="4">
        <v>3977193.4237000002</v>
      </c>
      <c r="V163" s="4">
        <v>33399558.2903</v>
      </c>
      <c r="W163" s="5">
        <f t="shared" si="15"/>
        <v>150492796.19260001</v>
      </c>
    </row>
    <row r="164" spans="1:23" ht="25" customHeight="1" x14ac:dyDescent="0.25">
      <c r="A164" s="154"/>
      <c r="B164" s="149"/>
      <c r="C164" s="1">
        <v>9</v>
      </c>
      <c r="D164" s="4" t="s">
        <v>209</v>
      </c>
      <c r="E164" s="4">
        <v>124688003.6963</v>
      </c>
      <c r="F164" s="4">
        <v>0</v>
      </c>
      <c r="G164" s="4">
        <v>248888.76939999999</v>
      </c>
      <c r="H164" s="4">
        <v>177894.67869999999</v>
      </c>
      <c r="I164" s="4">
        <v>4399072.7482000003</v>
      </c>
      <c r="J164" s="4">
        <v>33564366.604599997</v>
      </c>
      <c r="K164" s="5">
        <f t="shared" si="14"/>
        <v>163078226.49720001</v>
      </c>
      <c r="L164" s="7"/>
      <c r="M164" s="146"/>
      <c r="N164" s="149"/>
      <c r="O164" s="8">
        <v>6</v>
      </c>
      <c r="P164" s="4" t="s">
        <v>586</v>
      </c>
      <c r="Q164" s="4">
        <v>118728782.6653</v>
      </c>
      <c r="R164" s="4">
        <v>0</v>
      </c>
      <c r="S164" s="4">
        <v>236993.614</v>
      </c>
      <c r="T164" s="4">
        <v>169392.54800000001</v>
      </c>
      <c r="U164" s="4">
        <v>4188827.6077999999</v>
      </c>
      <c r="V164" s="4">
        <v>34346857.136100002</v>
      </c>
      <c r="W164" s="5">
        <f t="shared" si="15"/>
        <v>157670853.57119998</v>
      </c>
    </row>
    <row r="165" spans="1:23" ht="25" customHeight="1" x14ac:dyDescent="0.25">
      <c r="A165" s="154"/>
      <c r="B165" s="149"/>
      <c r="C165" s="1">
        <v>10</v>
      </c>
      <c r="D165" s="4" t="s">
        <v>210</v>
      </c>
      <c r="E165" s="4">
        <v>106279323.01000001</v>
      </c>
      <c r="F165" s="4">
        <v>0</v>
      </c>
      <c r="G165" s="4">
        <v>212143.34289999999</v>
      </c>
      <c r="H165" s="4">
        <v>151630.67379999999</v>
      </c>
      <c r="I165" s="4">
        <v>3749602.6858000001</v>
      </c>
      <c r="J165" s="4">
        <v>29389148.037900001</v>
      </c>
      <c r="K165" s="5">
        <f t="shared" si="14"/>
        <v>139781847.75040001</v>
      </c>
      <c r="L165" s="7"/>
      <c r="M165" s="146"/>
      <c r="N165" s="149"/>
      <c r="O165" s="8">
        <v>7</v>
      </c>
      <c r="P165" s="4" t="s">
        <v>587</v>
      </c>
      <c r="Q165" s="4">
        <v>112458440.19499999</v>
      </c>
      <c r="R165" s="4">
        <v>0</v>
      </c>
      <c r="S165" s="4">
        <v>224477.4314</v>
      </c>
      <c r="T165" s="4">
        <v>160446.53450000001</v>
      </c>
      <c r="U165" s="4">
        <v>3967605.9035</v>
      </c>
      <c r="V165" s="4">
        <v>31945722.775699999</v>
      </c>
      <c r="W165" s="5">
        <f t="shared" si="15"/>
        <v>148756692.84009999</v>
      </c>
    </row>
    <row r="166" spans="1:23" ht="25" customHeight="1" x14ac:dyDescent="0.25">
      <c r="A166" s="154"/>
      <c r="B166" s="149"/>
      <c r="C166" s="1">
        <v>11</v>
      </c>
      <c r="D166" s="4" t="s">
        <v>211</v>
      </c>
      <c r="E166" s="4">
        <v>153126990.28560001</v>
      </c>
      <c r="F166" s="4">
        <v>0</v>
      </c>
      <c r="G166" s="4">
        <v>305655.6128</v>
      </c>
      <c r="H166" s="4">
        <v>218469.10630000001</v>
      </c>
      <c r="I166" s="4">
        <v>5402418.4364</v>
      </c>
      <c r="J166" s="4">
        <v>42592573.3336</v>
      </c>
      <c r="K166" s="5">
        <f t="shared" si="14"/>
        <v>201646106.77469999</v>
      </c>
      <c r="L166" s="7"/>
      <c r="M166" s="146"/>
      <c r="N166" s="149"/>
      <c r="O166" s="8">
        <v>8</v>
      </c>
      <c r="P166" s="4" t="s">
        <v>588</v>
      </c>
      <c r="Q166" s="4">
        <v>100488741.4105</v>
      </c>
      <c r="R166" s="4">
        <v>0</v>
      </c>
      <c r="S166" s="4">
        <v>200584.80729999999</v>
      </c>
      <c r="T166" s="4">
        <v>143369.1441</v>
      </c>
      <c r="U166" s="4">
        <v>3545307.2527000001</v>
      </c>
      <c r="V166" s="4">
        <v>29278786.386100002</v>
      </c>
      <c r="W166" s="5">
        <f t="shared" si="15"/>
        <v>133656789.0007</v>
      </c>
    </row>
    <row r="167" spans="1:23" ht="25" customHeight="1" x14ac:dyDescent="0.25">
      <c r="A167" s="154"/>
      <c r="B167" s="149"/>
      <c r="C167" s="1">
        <v>12</v>
      </c>
      <c r="D167" s="4" t="s">
        <v>212</v>
      </c>
      <c r="E167" s="4">
        <v>108446979.9181</v>
      </c>
      <c r="F167" s="4">
        <v>0</v>
      </c>
      <c r="G167" s="4">
        <v>216470.1862</v>
      </c>
      <c r="H167" s="4">
        <v>154723.31</v>
      </c>
      <c r="I167" s="4">
        <v>3826079.0118999998</v>
      </c>
      <c r="J167" s="4">
        <v>31191807.606699999</v>
      </c>
      <c r="K167" s="5">
        <f t="shared" si="14"/>
        <v>143836060.03289998</v>
      </c>
      <c r="L167" s="7"/>
      <c r="M167" s="146"/>
      <c r="N167" s="149"/>
      <c r="O167" s="8">
        <v>9</v>
      </c>
      <c r="P167" s="4" t="s">
        <v>589</v>
      </c>
      <c r="Q167" s="4">
        <v>108433136.7993</v>
      </c>
      <c r="R167" s="4">
        <v>0</v>
      </c>
      <c r="S167" s="4">
        <v>216442.55410000001</v>
      </c>
      <c r="T167" s="4">
        <v>154703.55979999999</v>
      </c>
      <c r="U167" s="4">
        <v>3825590.6178000001</v>
      </c>
      <c r="V167" s="4">
        <v>31559114.930100001</v>
      </c>
      <c r="W167" s="5">
        <f t="shared" si="15"/>
        <v>144188988.46110001</v>
      </c>
    </row>
    <row r="168" spans="1:23" ht="25" customHeight="1" x14ac:dyDescent="0.25">
      <c r="A168" s="154"/>
      <c r="B168" s="149"/>
      <c r="C168" s="1">
        <v>13</v>
      </c>
      <c r="D168" s="4" t="s">
        <v>213</v>
      </c>
      <c r="E168" s="4">
        <v>125122555.49250001</v>
      </c>
      <c r="F168" s="4">
        <v>0</v>
      </c>
      <c r="G168" s="4">
        <v>249756.17499999999</v>
      </c>
      <c r="H168" s="4">
        <v>178514.6618</v>
      </c>
      <c r="I168" s="4">
        <v>4414404.0142999999</v>
      </c>
      <c r="J168" s="4">
        <v>37834300.439400002</v>
      </c>
      <c r="K168" s="5">
        <f t="shared" si="14"/>
        <v>167799530.78299999</v>
      </c>
      <c r="L168" s="7"/>
      <c r="M168" s="146"/>
      <c r="N168" s="149"/>
      <c r="O168" s="8">
        <v>10</v>
      </c>
      <c r="P168" s="4" t="s">
        <v>590</v>
      </c>
      <c r="Q168" s="4">
        <v>119415343.27</v>
      </c>
      <c r="R168" s="4">
        <v>0</v>
      </c>
      <c r="S168" s="4">
        <v>238364.05230000001</v>
      </c>
      <c r="T168" s="4">
        <v>170372.07670000001</v>
      </c>
      <c r="U168" s="4">
        <v>4213049.9062999999</v>
      </c>
      <c r="V168" s="4">
        <v>33734642.784000002</v>
      </c>
      <c r="W168" s="5">
        <f t="shared" si="15"/>
        <v>157771772.08930001</v>
      </c>
    </row>
    <row r="169" spans="1:23" ht="25" customHeight="1" x14ac:dyDescent="0.25">
      <c r="A169" s="154"/>
      <c r="B169" s="149"/>
      <c r="C169" s="1">
        <v>14</v>
      </c>
      <c r="D169" s="4" t="s">
        <v>214</v>
      </c>
      <c r="E169" s="4">
        <v>110601819.7889</v>
      </c>
      <c r="F169" s="4">
        <v>0</v>
      </c>
      <c r="G169" s="4">
        <v>220771.44560000001</v>
      </c>
      <c r="H169" s="4">
        <v>157797.6599</v>
      </c>
      <c r="I169" s="4">
        <v>3902103.1447000001</v>
      </c>
      <c r="J169" s="4">
        <v>28977472.802700002</v>
      </c>
      <c r="K169" s="5">
        <f t="shared" si="14"/>
        <v>143859964.8418</v>
      </c>
      <c r="L169" s="7"/>
      <c r="M169" s="146"/>
      <c r="N169" s="149"/>
      <c r="O169" s="8">
        <v>11</v>
      </c>
      <c r="P169" s="4" t="s">
        <v>591</v>
      </c>
      <c r="Q169" s="4">
        <v>116644275.13070001</v>
      </c>
      <c r="R169" s="4">
        <v>0</v>
      </c>
      <c r="S169" s="4">
        <v>232832.7444</v>
      </c>
      <c r="T169" s="4">
        <v>166418.54250000001</v>
      </c>
      <c r="U169" s="4">
        <v>4115284.8448999999</v>
      </c>
      <c r="V169" s="4">
        <v>30678540.651999999</v>
      </c>
      <c r="W169" s="5">
        <f t="shared" si="15"/>
        <v>151837351.9145</v>
      </c>
    </row>
    <row r="170" spans="1:23" ht="25" customHeight="1" x14ac:dyDescent="0.25">
      <c r="A170" s="154"/>
      <c r="B170" s="149"/>
      <c r="C170" s="1">
        <v>15</v>
      </c>
      <c r="D170" s="4" t="s">
        <v>215</v>
      </c>
      <c r="E170" s="4">
        <v>101784592.9682</v>
      </c>
      <c r="F170" s="4">
        <v>0</v>
      </c>
      <c r="G170" s="4">
        <v>203171.4467</v>
      </c>
      <c r="H170" s="4">
        <v>145217.95939999999</v>
      </c>
      <c r="I170" s="4">
        <v>3591025.7269000001</v>
      </c>
      <c r="J170" s="4">
        <v>26842140.4714</v>
      </c>
      <c r="K170" s="5">
        <f t="shared" si="14"/>
        <v>132566148.57260001</v>
      </c>
      <c r="L170" s="7"/>
      <c r="M170" s="146"/>
      <c r="N170" s="149"/>
      <c r="O170" s="8">
        <v>12</v>
      </c>
      <c r="P170" s="4" t="s">
        <v>592</v>
      </c>
      <c r="Q170" s="4">
        <v>135729707.86840001</v>
      </c>
      <c r="R170" s="4">
        <v>0</v>
      </c>
      <c r="S170" s="4">
        <v>270929.0306</v>
      </c>
      <c r="T170" s="4">
        <v>193648.0821</v>
      </c>
      <c r="U170" s="4">
        <v>4788631.1536999997</v>
      </c>
      <c r="V170" s="4">
        <v>37971470.124700002</v>
      </c>
      <c r="W170" s="5">
        <f t="shared" si="15"/>
        <v>178954386.25950003</v>
      </c>
    </row>
    <row r="171" spans="1:23" ht="25" customHeight="1" x14ac:dyDescent="0.25">
      <c r="A171" s="154"/>
      <c r="B171" s="149"/>
      <c r="C171" s="1">
        <v>16</v>
      </c>
      <c r="D171" s="4" t="s">
        <v>216</v>
      </c>
      <c r="E171" s="4">
        <v>149142918.0149</v>
      </c>
      <c r="F171" s="4">
        <v>0</v>
      </c>
      <c r="G171" s="4">
        <v>297703.0367</v>
      </c>
      <c r="H171" s="4">
        <v>212784.95680000001</v>
      </c>
      <c r="I171" s="4">
        <v>5261857.8113000002</v>
      </c>
      <c r="J171" s="4">
        <v>33841057.966300003</v>
      </c>
      <c r="K171" s="5">
        <f t="shared" si="14"/>
        <v>188756321.78600004</v>
      </c>
      <c r="L171" s="7"/>
      <c r="M171" s="146"/>
      <c r="N171" s="149"/>
      <c r="O171" s="8">
        <v>13</v>
      </c>
      <c r="P171" s="4" t="s">
        <v>593</v>
      </c>
      <c r="Q171" s="4">
        <v>139037585.21250001</v>
      </c>
      <c r="R171" s="4">
        <v>0</v>
      </c>
      <c r="S171" s="4">
        <v>277531.85920000001</v>
      </c>
      <c r="T171" s="4">
        <v>198367.49179999999</v>
      </c>
      <c r="U171" s="4">
        <v>4905335.1881999997</v>
      </c>
      <c r="V171" s="4">
        <v>35905858.754600003</v>
      </c>
      <c r="W171" s="5">
        <f t="shared" si="15"/>
        <v>180324678.50630003</v>
      </c>
    </row>
    <row r="172" spans="1:23" ht="25" customHeight="1" x14ac:dyDescent="0.25">
      <c r="A172" s="154"/>
      <c r="B172" s="149"/>
      <c r="C172" s="1">
        <v>17</v>
      </c>
      <c r="D172" s="4" t="s">
        <v>217</v>
      </c>
      <c r="E172" s="4">
        <v>153706938.0343</v>
      </c>
      <c r="F172" s="4">
        <v>0</v>
      </c>
      <c r="G172" s="4">
        <v>306813.24209999997</v>
      </c>
      <c r="H172" s="4">
        <v>219296.52849999999</v>
      </c>
      <c r="I172" s="4">
        <v>5422879.3650000002</v>
      </c>
      <c r="J172" s="4">
        <v>37297872.918300003</v>
      </c>
      <c r="K172" s="5">
        <f t="shared" si="14"/>
        <v>196953800.0882</v>
      </c>
      <c r="L172" s="7"/>
      <c r="M172" s="146"/>
      <c r="N172" s="149"/>
      <c r="O172" s="8">
        <v>14</v>
      </c>
      <c r="P172" s="4" t="s">
        <v>594</v>
      </c>
      <c r="Q172" s="4">
        <v>153951507.2791</v>
      </c>
      <c r="R172" s="4">
        <v>0</v>
      </c>
      <c r="S172" s="4">
        <v>307301.42489999998</v>
      </c>
      <c r="T172" s="4">
        <v>219645.46</v>
      </c>
      <c r="U172" s="4">
        <v>5431507.9248000002</v>
      </c>
      <c r="V172" s="4">
        <v>37205051.130999997</v>
      </c>
      <c r="W172" s="5">
        <f t="shared" si="15"/>
        <v>197115013.2198</v>
      </c>
    </row>
    <row r="173" spans="1:23" ht="25" customHeight="1" x14ac:dyDescent="0.25">
      <c r="A173" s="154"/>
      <c r="B173" s="149"/>
      <c r="C173" s="1">
        <v>18</v>
      </c>
      <c r="D173" s="4" t="s">
        <v>218</v>
      </c>
      <c r="E173" s="4">
        <v>85584098.346699998</v>
      </c>
      <c r="F173" s="4">
        <v>0</v>
      </c>
      <c r="G173" s="4">
        <v>170833.7634</v>
      </c>
      <c r="H173" s="4">
        <v>122104.41439999999</v>
      </c>
      <c r="I173" s="4">
        <v>3019461.8853000002</v>
      </c>
      <c r="J173" s="4">
        <v>26528103.815000001</v>
      </c>
      <c r="K173" s="5">
        <f t="shared" si="14"/>
        <v>115424602.22479999</v>
      </c>
      <c r="L173" s="7"/>
      <c r="M173" s="146"/>
      <c r="N173" s="149"/>
      <c r="O173" s="8">
        <v>15</v>
      </c>
      <c r="P173" s="4" t="s">
        <v>595</v>
      </c>
      <c r="Q173" s="4">
        <v>181653206.62059999</v>
      </c>
      <c r="R173" s="4">
        <v>0</v>
      </c>
      <c r="S173" s="4">
        <v>362596.5748</v>
      </c>
      <c r="T173" s="4">
        <v>259167.98629999999</v>
      </c>
      <c r="U173" s="4">
        <v>6408841.6460999995</v>
      </c>
      <c r="V173" s="4">
        <v>38344557.658100002</v>
      </c>
      <c r="W173" s="5">
        <f t="shared" si="15"/>
        <v>227028370.48589998</v>
      </c>
    </row>
    <row r="174" spans="1:23" ht="25" customHeight="1" x14ac:dyDescent="0.25">
      <c r="A174" s="154"/>
      <c r="B174" s="149"/>
      <c r="C174" s="1">
        <v>19</v>
      </c>
      <c r="D174" s="4" t="s">
        <v>219</v>
      </c>
      <c r="E174" s="4">
        <v>115298427.38869999</v>
      </c>
      <c r="F174" s="4">
        <v>0</v>
      </c>
      <c r="G174" s="4">
        <v>230146.30809999999</v>
      </c>
      <c r="H174" s="4">
        <v>164498.39670000001</v>
      </c>
      <c r="I174" s="4">
        <v>4067802.4733000002</v>
      </c>
      <c r="J174" s="4">
        <v>29964309.4263</v>
      </c>
      <c r="K174" s="5">
        <f t="shared" si="14"/>
        <v>149725183.99309999</v>
      </c>
      <c r="L174" s="7"/>
      <c r="M174" s="146"/>
      <c r="N174" s="149"/>
      <c r="O174" s="8">
        <v>16</v>
      </c>
      <c r="P174" s="4" t="s">
        <v>596</v>
      </c>
      <c r="Q174" s="4">
        <v>115046826.0121</v>
      </c>
      <c r="R174" s="4">
        <v>0</v>
      </c>
      <c r="S174" s="4">
        <v>229644.08850000001</v>
      </c>
      <c r="T174" s="4">
        <v>164139.43239999999</v>
      </c>
      <c r="U174" s="4">
        <v>4058925.8154000002</v>
      </c>
      <c r="V174" s="4">
        <v>37351143.585299999</v>
      </c>
      <c r="W174" s="5">
        <f t="shared" si="15"/>
        <v>156850678.9337</v>
      </c>
    </row>
    <row r="175" spans="1:23" ht="25" customHeight="1" x14ac:dyDescent="0.25">
      <c r="A175" s="154"/>
      <c r="B175" s="149"/>
      <c r="C175" s="1">
        <v>20</v>
      </c>
      <c r="D175" s="4" t="s">
        <v>220</v>
      </c>
      <c r="E175" s="4">
        <v>136443194.38659999</v>
      </c>
      <c r="F175" s="4">
        <v>0</v>
      </c>
      <c r="G175" s="4">
        <v>272353.2156</v>
      </c>
      <c r="H175" s="4">
        <v>194666.02650000001</v>
      </c>
      <c r="I175" s="4">
        <v>4813803.4157999996</v>
      </c>
      <c r="J175" s="4">
        <v>32647397.107700001</v>
      </c>
      <c r="K175" s="5">
        <f t="shared" si="14"/>
        <v>174371414.15219998</v>
      </c>
      <c r="L175" s="7"/>
      <c r="M175" s="146"/>
      <c r="N175" s="149"/>
      <c r="O175" s="8">
        <v>17</v>
      </c>
      <c r="P175" s="4" t="s">
        <v>597</v>
      </c>
      <c r="Q175" s="4">
        <v>156153158.98539999</v>
      </c>
      <c r="R175" s="4">
        <v>0</v>
      </c>
      <c r="S175" s="4">
        <v>311696.125</v>
      </c>
      <c r="T175" s="4">
        <v>222786.59710000001</v>
      </c>
      <c r="U175" s="4">
        <v>5509183.6091999998</v>
      </c>
      <c r="V175" s="4">
        <v>40530828.678999998</v>
      </c>
      <c r="W175" s="5">
        <f t="shared" si="15"/>
        <v>202727653.99569997</v>
      </c>
    </row>
    <row r="176" spans="1:23" ht="25" customHeight="1" x14ac:dyDescent="0.25">
      <c r="A176" s="154"/>
      <c r="B176" s="149"/>
      <c r="C176" s="1">
        <v>21</v>
      </c>
      <c r="D176" s="4" t="s">
        <v>221</v>
      </c>
      <c r="E176" s="4">
        <v>198693895.0244</v>
      </c>
      <c r="F176" s="4">
        <v>0</v>
      </c>
      <c r="G176" s="4">
        <v>396611.36249999999</v>
      </c>
      <c r="H176" s="4">
        <v>283480.2513</v>
      </c>
      <c r="I176" s="4">
        <v>7010048.0632999996</v>
      </c>
      <c r="J176" s="4">
        <v>60511006.524400003</v>
      </c>
      <c r="K176" s="5">
        <f t="shared" si="14"/>
        <v>266895041.22590002</v>
      </c>
      <c r="L176" s="7"/>
      <c r="M176" s="146"/>
      <c r="N176" s="149"/>
      <c r="O176" s="8">
        <v>18</v>
      </c>
      <c r="P176" s="4" t="s">
        <v>598</v>
      </c>
      <c r="Q176" s="4">
        <v>105478103.82529999</v>
      </c>
      <c r="R176" s="4">
        <v>0</v>
      </c>
      <c r="S176" s="4">
        <v>210544.03539999999</v>
      </c>
      <c r="T176" s="4">
        <v>150487.55960000001</v>
      </c>
      <c r="U176" s="4">
        <v>3721335.159</v>
      </c>
      <c r="V176" s="4">
        <v>30205256.642900001</v>
      </c>
      <c r="W176" s="5">
        <f t="shared" si="15"/>
        <v>139765727.22219998</v>
      </c>
    </row>
    <row r="177" spans="1:23" ht="25" customHeight="1" x14ac:dyDescent="0.25">
      <c r="A177" s="154"/>
      <c r="B177" s="149"/>
      <c r="C177" s="1">
        <v>22</v>
      </c>
      <c r="D177" s="4" t="s">
        <v>222</v>
      </c>
      <c r="E177" s="4">
        <v>124076210.14579999</v>
      </c>
      <c r="F177" s="4">
        <v>0</v>
      </c>
      <c r="G177" s="4">
        <v>247667.573</v>
      </c>
      <c r="H177" s="4">
        <v>177021.82149999999</v>
      </c>
      <c r="I177" s="4">
        <v>4377488.2792999996</v>
      </c>
      <c r="J177" s="4">
        <v>31853645.158599999</v>
      </c>
      <c r="K177" s="5">
        <f t="shared" si="14"/>
        <v>160732032.97819999</v>
      </c>
      <c r="L177" s="7"/>
      <c r="M177" s="146"/>
      <c r="N177" s="149"/>
      <c r="O177" s="8">
        <v>19</v>
      </c>
      <c r="P177" s="4" t="s">
        <v>599</v>
      </c>
      <c r="Q177" s="4">
        <v>121393148.94930001</v>
      </c>
      <c r="R177" s="4">
        <v>0</v>
      </c>
      <c r="S177" s="4">
        <v>242311.9351</v>
      </c>
      <c r="T177" s="4">
        <v>173193.8486</v>
      </c>
      <c r="U177" s="4">
        <v>4282828.1593000004</v>
      </c>
      <c r="V177" s="4">
        <v>34183517.148400001</v>
      </c>
      <c r="W177" s="5">
        <f t="shared" si="15"/>
        <v>160275000.04070002</v>
      </c>
    </row>
    <row r="178" spans="1:23" ht="25" customHeight="1" x14ac:dyDescent="0.25">
      <c r="A178" s="154"/>
      <c r="B178" s="149"/>
      <c r="C178" s="1">
        <v>23</v>
      </c>
      <c r="D178" s="4" t="s">
        <v>223</v>
      </c>
      <c r="E178" s="4">
        <v>115542158.8167</v>
      </c>
      <c r="F178" s="4">
        <v>0</v>
      </c>
      <c r="G178" s="4">
        <v>230632.81849999999</v>
      </c>
      <c r="H178" s="4">
        <v>164846.13279999999</v>
      </c>
      <c r="I178" s="4">
        <v>4076401.4744000002</v>
      </c>
      <c r="J178" s="4">
        <v>30924324.673799999</v>
      </c>
      <c r="K178" s="5">
        <f t="shared" si="14"/>
        <v>150938363.91619998</v>
      </c>
      <c r="L178" s="7"/>
      <c r="M178" s="146"/>
      <c r="N178" s="149"/>
      <c r="O178" s="8">
        <v>20</v>
      </c>
      <c r="P178" s="4" t="s">
        <v>600</v>
      </c>
      <c r="Q178" s="4">
        <v>140013402.07710001</v>
      </c>
      <c r="R178" s="4">
        <v>0</v>
      </c>
      <c r="S178" s="4">
        <v>279479.67979999998</v>
      </c>
      <c r="T178" s="4">
        <v>199759.7077</v>
      </c>
      <c r="U178" s="4">
        <v>4939762.6331000002</v>
      </c>
      <c r="V178" s="4">
        <v>35926029.598700002</v>
      </c>
      <c r="W178" s="5">
        <f t="shared" si="15"/>
        <v>181358433.69640005</v>
      </c>
    </row>
    <row r="179" spans="1:23" ht="25" customHeight="1" x14ac:dyDescent="0.25">
      <c r="A179" s="154"/>
      <c r="B179" s="149"/>
      <c r="C179" s="1">
        <v>24</v>
      </c>
      <c r="D179" s="4" t="s">
        <v>224</v>
      </c>
      <c r="E179" s="4">
        <v>112780101.97040001</v>
      </c>
      <c r="F179" s="4">
        <v>0</v>
      </c>
      <c r="G179" s="4">
        <v>225119.49799999999</v>
      </c>
      <c r="H179" s="4">
        <v>160905.4553</v>
      </c>
      <c r="I179" s="4">
        <v>3978954.3372999998</v>
      </c>
      <c r="J179" s="4">
        <v>30427142.599399999</v>
      </c>
      <c r="K179" s="5">
        <f t="shared" si="14"/>
        <v>147572223.86040002</v>
      </c>
      <c r="L179" s="7"/>
      <c r="M179" s="146"/>
      <c r="N179" s="149"/>
      <c r="O179" s="8">
        <v>21</v>
      </c>
      <c r="P179" s="4" t="s">
        <v>601</v>
      </c>
      <c r="Q179" s="4">
        <v>131714878.0528</v>
      </c>
      <c r="R179" s="4">
        <v>0</v>
      </c>
      <c r="S179" s="4">
        <v>262915.05949999997</v>
      </c>
      <c r="T179" s="4">
        <v>187920.0502</v>
      </c>
      <c r="U179" s="4">
        <v>4646985.3826000001</v>
      </c>
      <c r="V179" s="4">
        <v>35496595.250799999</v>
      </c>
      <c r="W179" s="5">
        <f t="shared" si="15"/>
        <v>172309293.79589999</v>
      </c>
    </row>
    <row r="180" spans="1:23" ht="25" customHeight="1" x14ac:dyDescent="0.25">
      <c r="A180" s="154"/>
      <c r="B180" s="149"/>
      <c r="C180" s="1">
        <v>25</v>
      </c>
      <c r="D180" s="4" t="s">
        <v>225</v>
      </c>
      <c r="E180" s="4">
        <v>128983083.64219999</v>
      </c>
      <c r="F180" s="4">
        <v>0</v>
      </c>
      <c r="G180" s="4">
        <v>257462.14559999999</v>
      </c>
      <c r="H180" s="4">
        <v>184022.54860000001</v>
      </c>
      <c r="I180" s="4">
        <v>4550605.9236000003</v>
      </c>
      <c r="J180" s="4">
        <v>39724732.413199998</v>
      </c>
      <c r="K180" s="5">
        <f t="shared" si="14"/>
        <v>173699906.67320001</v>
      </c>
      <c r="L180" s="7"/>
      <c r="M180" s="146"/>
      <c r="N180" s="149"/>
      <c r="O180" s="8">
        <v>22</v>
      </c>
      <c r="P180" s="4" t="s">
        <v>602</v>
      </c>
      <c r="Q180" s="4">
        <v>155707166.97729999</v>
      </c>
      <c r="R180" s="4">
        <v>0</v>
      </c>
      <c r="S180" s="4">
        <v>310805.88380000001</v>
      </c>
      <c r="T180" s="4">
        <v>222150.29209999999</v>
      </c>
      <c r="U180" s="4">
        <v>5493448.7251000004</v>
      </c>
      <c r="V180" s="4">
        <v>39834130.646499999</v>
      </c>
      <c r="W180" s="5">
        <f t="shared" si="15"/>
        <v>201567702.5248</v>
      </c>
    </row>
    <row r="181" spans="1:23" ht="25" customHeight="1" x14ac:dyDescent="0.25">
      <c r="A181" s="154"/>
      <c r="B181" s="149"/>
      <c r="C181" s="1">
        <v>26</v>
      </c>
      <c r="D181" s="4" t="s">
        <v>226</v>
      </c>
      <c r="E181" s="4">
        <v>112118420.83589999</v>
      </c>
      <c r="F181" s="4">
        <v>0</v>
      </c>
      <c r="G181" s="4">
        <v>223798.7213</v>
      </c>
      <c r="H181" s="4">
        <v>159961.42259999999</v>
      </c>
      <c r="I181" s="4">
        <v>3955609.8023999999</v>
      </c>
      <c r="J181" s="4">
        <v>29692514.610100001</v>
      </c>
      <c r="K181" s="5">
        <f t="shared" si="14"/>
        <v>146150305.39230001</v>
      </c>
      <c r="L181" s="7"/>
      <c r="M181" s="146"/>
      <c r="N181" s="149"/>
      <c r="O181" s="8">
        <v>23</v>
      </c>
      <c r="P181" s="4" t="s">
        <v>603</v>
      </c>
      <c r="Q181" s="4">
        <v>113872561.1177</v>
      </c>
      <c r="R181" s="4">
        <v>0</v>
      </c>
      <c r="S181" s="4">
        <v>227300.14730000001</v>
      </c>
      <c r="T181" s="4">
        <v>162464.08689999999</v>
      </c>
      <c r="U181" s="4">
        <v>4017496.9967</v>
      </c>
      <c r="V181" s="4">
        <v>38458274.445900001</v>
      </c>
      <c r="W181" s="5">
        <f t="shared" si="15"/>
        <v>156738096.79449999</v>
      </c>
    </row>
    <row r="182" spans="1:23" ht="25" customHeight="1" x14ac:dyDescent="0.25">
      <c r="A182" s="154"/>
      <c r="B182" s="150"/>
      <c r="C182" s="1">
        <v>27</v>
      </c>
      <c r="D182" s="4" t="s">
        <v>227</v>
      </c>
      <c r="E182" s="4">
        <v>108739822.9728</v>
      </c>
      <c r="F182" s="4">
        <v>0</v>
      </c>
      <c r="G182" s="4">
        <v>217054.728</v>
      </c>
      <c r="H182" s="4">
        <v>155141.1146</v>
      </c>
      <c r="I182" s="4">
        <v>3836410.7026999998</v>
      </c>
      <c r="J182" s="4">
        <v>29876537.021299999</v>
      </c>
      <c r="K182" s="5">
        <f t="shared" si="14"/>
        <v>142824966.53940001</v>
      </c>
      <c r="L182" s="7"/>
      <c r="M182" s="146"/>
      <c r="N182" s="149"/>
      <c r="O182" s="8">
        <v>24</v>
      </c>
      <c r="P182" s="4" t="s">
        <v>604</v>
      </c>
      <c r="Q182" s="4">
        <v>92674190.057099998</v>
      </c>
      <c r="R182" s="4">
        <v>0</v>
      </c>
      <c r="S182" s="4">
        <v>184986.24119999999</v>
      </c>
      <c r="T182" s="4">
        <v>132219.97930000001</v>
      </c>
      <c r="U182" s="4">
        <v>3269604.8686000002</v>
      </c>
      <c r="V182" s="4">
        <v>28735781.415800001</v>
      </c>
      <c r="W182" s="5">
        <f t="shared" si="15"/>
        <v>124996782.56200001</v>
      </c>
    </row>
    <row r="183" spans="1:23" ht="25" customHeight="1" x14ac:dyDescent="0.3">
      <c r="A183" s="1"/>
      <c r="B183" s="151" t="s">
        <v>819</v>
      </c>
      <c r="C183" s="152"/>
      <c r="D183" s="153"/>
      <c r="E183" s="10">
        <f>SUM(E156:E182)</f>
        <v>3359409682.3857002</v>
      </c>
      <c r="F183" s="10">
        <f t="shared" ref="F183:K183" si="19">SUM(F156:F182)</f>
        <v>0</v>
      </c>
      <c r="G183" s="10">
        <f t="shared" si="19"/>
        <v>6705691.9441</v>
      </c>
      <c r="H183" s="10">
        <f t="shared" si="19"/>
        <v>4792931.8649000004</v>
      </c>
      <c r="I183" s="10">
        <f t="shared" si="19"/>
        <v>118522128.39719999</v>
      </c>
      <c r="J183" s="10">
        <f t="shared" si="19"/>
        <v>908151716.78420019</v>
      </c>
      <c r="K183" s="10">
        <f t="shared" si="19"/>
        <v>4397582151.3761015</v>
      </c>
      <c r="L183" s="7"/>
      <c r="M183" s="147"/>
      <c r="N183" s="150"/>
      <c r="O183" s="8">
        <v>25</v>
      </c>
      <c r="P183" s="4" t="s">
        <v>605</v>
      </c>
      <c r="Q183" s="4">
        <v>103303057.4313</v>
      </c>
      <c r="R183" s="4">
        <v>0</v>
      </c>
      <c r="S183" s="4">
        <v>206202.44190000001</v>
      </c>
      <c r="T183" s="4">
        <v>147384.38070000001</v>
      </c>
      <c r="U183" s="4">
        <v>3644598.1271000002</v>
      </c>
      <c r="V183" s="4">
        <v>28607082.660399999</v>
      </c>
      <c r="W183" s="5">
        <f t="shared" si="15"/>
        <v>135908325.04140002</v>
      </c>
    </row>
    <row r="184" spans="1:23" ht="25" customHeight="1" x14ac:dyDescent="0.3">
      <c r="A184" s="154">
        <v>9</v>
      </c>
      <c r="B184" s="148" t="s">
        <v>32</v>
      </c>
      <c r="C184" s="1">
        <v>1</v>
      </c>
      <c r="D184" s="4" t="s">
        <v>228</v>
      </c>
      <c r="E184" s="4">
        <v>115278654.66940001</v>
      </c>
      <c r="F184" s="4">
        <v>-2017457.56</v>
      </c>
      <c r="G184" s="4">
        <v>230106.83989999999</v>
      </c>
      <c r="H184" s="4">
        <v>164470.18659999999</v>
      </c>
      <c r="I184" s="4">
        <v>4067104.8791</v>
      </c>
      <c r="J184" s="4">
        <v>32925846.732299998</v>
      </c>
      <c r="K184" s="5">
        <f t="shared" si="14"/>
        <v>150648725.7473</v>
      </c>
      <c r="L184" s="7"/>
      <c r="M184" s="14"/>
      <c r="N184" s="151" t="s">
        <v>837</v>
      </c>
      <c r="O184" s="152"/>
      <c r="P184" s="153"/>
      <c r="Q184" s="10">
        <f>SUM(Q159:Q183)</f>
        <v>3155876093.6598005</v>
      </c>
      <c r="R184" s="10">
        <f t="shared" ref="R184:W184" si="20">SUM(R159:R183)</f>
        <v>0</v>
      </c>
      <c r="S184" s="10">
        <f t="shared" si="20"/>
        <v>6299420.1060000015</v>
      </c>
      <c r="T184" s="10">
        <f t="shared" si="20"/>
        <v>4502546.7334999992</v>
      </c>
      <c r="U184" s="10">
        <f t="shared" si="20"/>
        <v>111341332.8355</v>
      </c>
      <c r="V184" s="10">
        <f t="shared" si="20"/>
        <v>854448998.36749995</v>
      </c>
      <c r="W184" s="10">
        <f t="shared" si="20"/>
        <v>4132468391.7022996</v>
      </c>
    </row>
    <row r="185" spans="1:23" ht="25" customHeight="1" x14ac:dyDescent="0.25">
      <c r="A185" s="154"/>
      <c r="B185" s="149"/>
      <c r="C185" s="1">
        <v>2</v>
      </c>
      <c r="D185" s="4" t="s">
        <v>229</v>
      </c>
      <c r="E185" s="4">
        <v>144903870.42320001</v>
      </c>
      <c r="F185" s="4">
        <v>-2544453.37</v>
      </c>
      <c r="G185" s="4">
        <v>289241.5062</v>
      </c>
      <c r="H185" s="4">
        <v>206737.02929999999</v>
      </c>
      <c r="I185" s="4">
        <v>5112301.4932000004</v>
      </c>
      <c r="J185" s="4">
        <v>33387949.077799998</v>
      </c>
      <c r="K185" s="5">
        <f t="shared" si="14"/>
        <v>181355646.15970001</v>
      </c>
      <c r="L185" s="7"/>
      <c r="M185" s="145">
        <v>27</v>
      </c>
      <c r="N185" s="148" t="s">
        <v>50</v>
      </c>
      <c r="O185" s="8">
        <v>1</v>
      </c>
      <c r="P185" s="4" t="s">
        <v>606</v>
      </c>
      <c r="Q185" s="4">
        <v>115979866.2639</v>
      </c>
      <c r="R185" s="4">
        <v>-5788847.5199999996</v>
      </c>
      <c r="S185" s="4">
        <v>231506.52299999999</v>
      </c>
      <c r="T185" s="4">
        <v>165470.61809999999</v>
      </c>
      <c r="U185" s="4">
        <v>4091844.0739000002</v>
      </c>
      <c r="V185" s="4">
        <v>40171438.682899997</v>
      </c>
      <c r="W185" s="5">
        <f t="shared" si="15"/>
        <v>154851278.64179999</v>
      </c>
    </row>
    <row r="186" spans="1:23" ht="25" customHeight="1" x14ac:dyDescent="0.25">
      <c r="A186" s="154"/>
      <c r="B186" s="149"/>
      <c r="C186" s="1">
        <v>3</v>
      </c>
      <c r="D186" s="4" t="s">
        <v>230</v>
      </c>
      <c r="E186" s="4">
        <v>138715673.77219999</v>
      </c>
      <c r="F186" s="4">
        <v>-2434582.2599999998</v>
      </c>
      <c r="G186" s="4">
        <v>276889.29430000001</v>
      </c>
      <c r="H186" s="4">
        <v>197908.21479999999</v>
      </c>
      <c r="I186" s="4">
        <v>4893977.9461000003</v>
      </c>
      <c r="J186" s="4">
        <v>42177613.650300004</v>
      </c>
      <c r="K186" s="5">
        <f t="shared" si="14"/>
        <v>183827480.61769998</v>
      </c>
      <c r="L186" s="7"/>
      <c r="M186" s="146"/>
      <c r="N186" s="149"/>
      <c r="O186" s="8">
        <v>2</v>
      </c>
      <c r="P186" s="4" t="s">
        <v>607</v>
      </c>
      <c r="Q186" s="4">
        <v>119731465.72920001</v>
      </c>
      <c r="R186" s="4">
        <v>-5788847.5199999996</v>
      </c>
      <c r="S186" s="4">
        <v>238995.06200000001</v>
      </c>
      <c r="T186" s="4">
        <v>170823.0944</v>
      </c>
      <c r="U186" s="4">
        <v>4224202.9094000002</v>
      </c>
      <c r="V186" s="4">
        <v>43748767.120200001</v>
      </c>
      <c r="W186" s="5">
        <f t="shared" si="15"/>
        <v>162325406.39520001</v>
      </c>
    </row>
    <row r="187" spans="1:23" ht="25" customHeight="1" x14ac:dyDescent="0.25">
      <c r="A187" s="154"/>
      <c r="B187" s="149"/>
      <c r="C187" s="1">
        <v>4</v>
      </c>
      <c r="D187" s="4" t="s">
        <v>231</v>
      </c>
      <c r="E187" s="4">
        <v>89501781.736399993</v>
      </c>
      <c r="F187" s="4">
        <v>-1558697.37</v>
      </c>
      <c r="G187" s="4">
        <v>178653.82120000001</v>
      </c>
      <c r="H187" s="4">
        <v>127693.84570000001</v>
      </c>
      <c r="I187" s="4">
        <v>3157680.2681999998</v>
      </c>
      <c r="J187" s="4">
        <v>24710101.1413</v>
      </c>
      <c r="K187" s="5">
        <f t="shared" si="14"/>
        <v>116117213.44279999</v>
      </c>
      <c r="L187" s="7"/>
      <c r="M187" s="146"/>
      <c r="N187" s="149"/>
      <c r="O187" s="8">
        <v>3</v>
      </c>
      <c r="P187" s="4" t="s">
        <v>608</v>
      </c>
      <c r="Q187" s="4">
        <v>184031226.47819999</v>
      </c>
      <c r="R187" s="4">
        <v>-5788847.5199999996</v>
      </c>
      <c r="S187" s="4">
        <v>367343.32199999999</v>
      </c>
      <c r="T187" s="4">
        <v>262560.75109999999</v>
      </c>
      <c r="U187" s="4">
        <v>6492739.7120000003</v>
      </c>
      <c r="V187" s="4">
        <v>63940585.9921</v>
      </c>
      <c r="W187" s="5">
        <f t="shared" si="15"/>
        <v>249305608.73539999</v>
      </c>
    </row>
    <row r="188" spans="1:23" ht="25" customHeight="1" x14ac:dyDescent="0.25">
      <c r="A188" s="154"/>
      <c r="B188" s="149"/>
      <c r="C188" s="1">
        <v>5</v>
      </c>
      <c r="D188" s="4" t="s">
        <v>232</v>
      </c>
      <c r="E188" s="4">
        <v>106916285.97390001</v>
      </c>
      <c r="F188" s="4">
        <v>-1868649.67</v>
      </c>
      <c r="G188" s="4">
        <v>213414.77979999999</v>
      </c>
      <c r="H188" s="4">
        <v>152539.44070000001</v>
      </c>
      <c r="I188" s="4">
        <v>3772075.1477000001</v>
      </c>
      <c r="J188" s="4">
        <v>30077080.4146</v>
      </c>
      <c r="K188" s="5">
        <f t="shared" si="14"/>
        <v>139262746.08669999</v>
      </c>
      <c r="L188" s="7"/>
      <c r="M188" s="146"/>
      <c r="N188" s="149"/>
      <c r="O188" s="8">
        <v>4</v>
      </c>
      <c r="P188" s="4" t="s">
        <v>609</v>
      </c>
      <c r="Q188" s="4">
        <v>121002076.3127</v>
      </c>
      <c r="R188" s="4">
        <v>-5788847.5199999996</v>
      </c>
      <c r="S188" s="4">
        <v>241531.318</v>
      </c>
      <c r="T188" s="4">
        <v>172635.89799999999</v>
      </c>
      <c r="U188" s="4">
        <v>4269030.8657999998</v>
      </c>
      <c r="V188" s="4">
        <v>38746105.447999999</v>
      </c>
      <c r="W188" s="5">
        <f t="shared" si="15"/>
        <v>158642532.32249999</v>
      </c>
    </row>
    <row r="189" spans="1:23" ht="25" customHeight="1" x14ac:dyDescent="0.25">
      <c r="A189" s="154"/>
      <c r="B189" s="149"/>
      <c r="C189" s="1">
        <v>6</v>
      </c>
      <c r="D189" s="4" t="s">
        <v>233</v>
      </c>
      <c r="E189" s="4">
        <v>122999256.61939999</v>
      </c>
      <c r="F189" s="4">
        <v>-2154700.0699999998</v>
      </c>
      <c r="G189" s="4">
        <v>245517.8743</v>
      </c>
      <c r="H189" s="4">
        <v>175485.31200000001</v>
      </c>
      <c r="I189" s="4">
        <v>4339492.6681000004</v>
      </c>
      <c r="J189" s="4">
        <v>34707677.712099999</v>
      </c>
      <c r="K189" s="5">
        <f t="shared" si="14"/>
        <v>160312730.11590001</v>
      </c>
      <c r="L189" s="7"/>
      <c r="M189" s="146"/>
      <c r="N189" s="149"/>
      <c r="O189" s="8">
        <v>5</v>
      </c>
      <c r="P189" s="4" t="s">
        <v>610</v>
      </c>
      <c r="Q189" s="4">
        <v>108439479.1125</v>
      </c>
      <c r="R189" s="4">
        <v>-5788847.5199999996</v>
      </c>
      <c r="S189" s="4">
        <v>216455.2139</v>
      </c>
      <c r="T189" s="4">
        <v>154712.6085</v>
      </c>
      <c r="U189" s="4">
        <v>3825814.3786999998</v>
      </c>
      <c r="V189" s="4">
        <v>37797783.443400003</v>
      </c>
      <c r="W189" s="5">
        <f t="shared" si="15"/>
        <v>144645397.23700002</v>
      </c>
    </row>
    <row r="190" spans="1:23" ht="25" customHeight="1" x14ac:dyDescent="0.25">
      <c r="A190" s="154"/>
      <c r="B190" s="149"/>
      <c r="C190" s="1">
        <v>7</v>
      </c>
      <c r="D190" s="4" t="s">
        <v>234</v>
      </c>
      <c r="E190" s="4">
        <v>141012161.91</v>
      </c>
      <c r="F190" s="4">
        <v>-2475446.61</v>
      </c>
      <c r="G190" s="4">
        <v>281473.29670000001</v>
      </c>
      <c r="H190" s="4">
        <v>201184.6568</v>
      </c>
      <c r="I190" s="4">
        <v>4974999.5206000004</v>
      </c>
      <c r="J190" s="4">
        <v>35947015.301100001</v>
      </c>
      <c r="K190" s="5">
        <f t="shared" si="14"/>
        <v>179941388.07519996</v>
      </c>
      <c r="L190" s="7"/>
      <c r="M190" s="146"/>
      <c r="N190" s="149"/>
      <c r="O190" s="8">
        <v>6</v>
      </c>
      <c r="P190" s="4" t="s">
        <v>611</v>
      </c>
      <c r="Q190" s="4">
        <v>82487178.096599996</v>
      </c>
      <c r="R190" s="4">
        <v>-5788847.5199999996</v>
      </c>
      <c r="S190" s="4">
        <v>164652.0246</v>
      </c>
      <c r="T190" s="4">
        <v>117685.9811</v>
      </c>
      <c r="U190" s="4">
        <v>2910200.5523999999</v>
      </c>
      <c r="V190" s="4">
        <v>29488711.1569</v>
      </c>
      <c r="W190" s="5">
        <f t="shared" si="15"/>
        <v>109379580.29159999</v>
      </c>
    </row>
    <row r="191" spans="1:23" ht="25" customHeight="1" x14ac:dyDescent="0.25">
      <c r="A191" s="154"/>
      <c r="B191" s="149"/>
      <c r="C191" s="1">
        <v>8</v>
      </c>
      <c r="D191" s="4" t="s">
        <v>235</v>
      </c>
      <c r="E191" s="4">
        <v>111703339.6516</v>
      </c>
      <c r="F191" s="4">
        <v>-1953847.98</v>
      </c>
      <c r="G191" s="4">
        <v>222970.18100000001</v>
      </c>
      <c r="H191" s="4">
        <v>159369.21859999999</v>
      </c>
      <c r="I191" s="4">
        <v>3940965.4720000001</v>
      </c>
      <c r="J191" s="4">
        <v>35453779.696199998</v>
      </c>
      <c r="K191" s="5">
        <f t="shared" si="14"/>
        <v>149526576.2394</v>
      </c>
      <c r="L191" s="7"/>
      <c r="M191" s="146"/>
      <c r="N191" s="149"/>
      <c r="O191" s="8">
        <v>7</v>
      </c>
      <c r="P191" s="4" t="s">
        <v>793</v>
      </c>
      <c r="Q191" s="4">
        <v>80357087.967999995</v>
      </c>
      <c r="R191" s="4">
        <v>-5788847.5199999996</v>
      </c>
      <c r="S191" s="4">
        <v>160400.16800000001</v>
      </c>
      <c r="T191" s="4">
        <v>114646.9421</v>
      </c>
      <c r="U191" s="4">
        <v>2835049.6063999999</v>
      </c>
      <c r="V191" s="4">
        <v>29836219.721299998</v>
      </c>
      <c r="W191" s="5">
        <f t="shared" si="15"/>
        <v>107514556.8858</v>
      </c>
    </row>
    <row r="192" spans="1:23" ht="25" customHeight="1" x14ac:dyDescent="0.25">
      <c r="A192" s="154"/>
      <c r="B192" s="149"/>
      <c r="C192" s="1">
        <v>9</v>
      </c>
      <c r="D192" s="4" t="s">
        <v>236</v>
      </c>
      <c r="E192" s="4">
        <v>119061991.486</v>
      </c>
      <c r="F192" s="4">
        <v>-2084922.28</v>
      </c>
      <c r="G192" s="4">
        <v>237658.72949999999</v>
      </c>
      <c r="H192" s="4">
        <v>169867.9431</v>
      </c>
      <c r="I192" s="4">
        <v>4200583.4287</v>
      </c>
      <c r="J192" s="4">
        <v>36348166.617600001</v>
      </c>
      <c r="K192" s="5">
        <f t="shared" si="14"/>
        <v>157933345.9249</v>
      </c>
      <c r="L192" s="7"/>
      <c r="M192" s="146"/>
      <c r="N192" s="149"/>
      <c r="O192" s="8">
        <v>8</v>
      </c>
      <c r="P192" s="4" t="s">
        <v>612</v>
      </c>
      <c r="Q192" s="4">
        <v>180438435.59439999</v>
      </c>
      <c r="R192" s="4">
        <v>-5788847.5199999996</v>
      </c>
      <c r="S192" s="4">
        <v>360171.77970000001</v>
      </c>
      <c r="T192" s="4">
        <v>257434.85</v>
      </c>
      <c r="U192" s="4">
        <v>6365983.7450999999</v>
      </c>
      <c r="V192" s="4">
        <v>63814298.968000002</v>
      </c>
      <c r="W192" s="5">
        <f t="shared" si="15"/>
        <v>245447477.41719997</v>
      </c>
    </row>
    <row r="193" spans="1:23" ht="25" customHeight="1" x14ac:dyDescent="0.25">
      <c r="A193" s="154"/>
      <c r="B193" s="149"/>
      <c r="C193" s="1">
        <v>10</v>
      </c>
      <c r="D193" s="4" t="s">
        <v>237</v>
      </c>
      <c r="E193" s="4">
        <v>93230179.341499999</v>
      </c>
      <c r="F193" s="4">
        <v>-1625005.68</v>
      </c>
      <c r="G193" s="4">
        <v>186096.0471</v>
      </c>
      <c r="H193" s="4">
        <v>133013.21950000001</v>
      </c>
      <c r="I193" s="4">
        <v>3289220.5271000001</v>
      </c>
      <c r="J193" s="4">
        <v>28204261.388</v>
      </c>
      <c r="K193" s="5">
        <f t="shared" si="14"/>
        <v>123417764.84319998</v>
      </c>
      <c r="L193" s="7"/>
      <c r="M193" s="146"/>
      <c r="N193" s="149"/>
      <c r="O193" s="8">
        <v>9</v>
      </c>
      <c r="P193" s="4" t="s">
        <v>613</v>
      </c>
      <c r="Q193" s="4">
        <v>107383306.3221</v>
      </c>
      <c r="R193" s="4">
        <v>-5788847.5199999996</v>
      </c>
      <c r="S193" s="4">
        <v>214346.99549999999</v>
      </c>
      <c r="T193" s="4">
        <v>153205.74720000001</v>
      </c>
      <c r="U193" s="4">
        <v>3788551.9251999999</v>
      </c>
      <c r="V193" s="4">
        <v>33511186.737399999</v>
      </c>
      <c r="W193" s="5">
        <f t="shared" si="15"/>
        <v>139261750.20739999</v>
      </c>
    </row>
    <row r="194" spans="1:23" ht="25" customHeight="1" x14ac:dyDescent="0.25">
      <c r="A194" s="154"/>
      <c r="B194" s="149"/>
      <c r="C194" s="1">
        <v>11</v>
      </c>
      <c r="D194" s="4" t="s">
        <v>238</v>
      </c>
      <c r="E194" s="4">
        <v>127211265.12190001</v>
      </c>
      <c r="F194" s="4">
        <v>-2231802.6</v>
      </c>
      <c r="G194" s="4">
        <v>253925.43229999999</v>
      </c>
      <c r="H194" s="4">
        <v>181494.6624</v>
      </c>
      <c r="I194" s="4">
        <v>4488095.0296999998</v>
      </c>
      <c r="J194" s="4">
        <v>34210714.886100002</v>
      </c>
      <c r="K194" s="5">
        <f t="shared" si="14"/>
        <v>164113692.53240001</v>
      </c>
      <c r="L194" s="7"/>
      <c r="M194" s="146"/>
      <c r="N194" s="149"/>
      <c r="O194" s="8">
        <v>10</v>
      </c>
      <c r="P194" s="4" t="s">
        <v>614</v>
      </c>
      <c r="Q194" s="4">
        <v>134164941.1926</v>
      </c>
      <c r="R194" s="4">
        <v>-5788847.5199999996</v>
      </c>
      <c r="S194" s="4">
        <v>267805.61180000001</v>
      </c>
      <c r="T194" s="4">
        <v>191415.6005</v>
      </c>
      <c r="U194" s="4">
        <v>4733425.1816999996</v>
      </c>
      <c r="V194" s="4">
        <v>46237820.051200002</v>
      </c>
      <c r="W194" s="5">
        <f t="shared" si="15"/>
        <v>179806560.1178</v>
      </c>
    </row>
    <row r="195" spans="1:23" ht="25" customHeight="1" x14ac:dyDescent="0.25">
      <c r="A195" s="154"/>
      <c r="B195" s="149"/>
      <c r="C195" s="1">
        <v>12</v>
      </c>
      <c r="D195" s="4" t="s">
        <v>239</v>
      </c>
      <c r="E195" s="4">
        <v>109780754.54520001</v>
      </c>
      <c r="F195" s="4">
        <v>-2540598.25</v>
      </c>
      <c r="G195" s="4">
        <v>219132.52359999999</v>
      </c>
      <c r="H195" s="4">
        <v>156626.2309</v>
      </c>
      <c r="I195" s="4">
        <v>3873135.4363000002</v>
      </c>
      <c r="J195" s="4">
        <v>30406099.038600001</v>
      </c>
      <c r="K195" s="5">
        <f t="shared" si="14"/>
        <v>141895149.5246</v>
      </c>
      <c r="L195" s="7"/>
      <c r="M195" s="146"/>
      <c r="N195" s="149"/>
      <c r="O195" s="8">
        <v>11</v>
      </c>
      <c r="P195" s="4" t="s">
        <v>615</v>
      </c>
      <c r="Q195" s="4">
        <v>103508310.8417</v>
      </c>
      <c r="R195" s="4">
        <v>-5788847.5199999996</v>
      </c>
      <c r="S195" s="4">
        <v>206612.14670000001</v>
      </c>
      <c r="T195" s="4">
        <v>147677.21960000001</v>
      </c>
      <c r="U195" s="4">
        <v>3651839.5991000002</v>
      </c>
      <c r="V195" s="4">
        <v>36714842.979199998</v>
      </c>
      <c r="W195" s="5">
        <f t="shared" si="15"/>
        <v>138440435.26629999</v>
      </c>
    </row>
    <row r="196" spans="1:23" ht="25" customHeight="1" x14ac:dyDescent="0.25">
      <c r="A196" s="154"/>
      <c r="B196" s="149"/>
      <c r="C196" s="1">
        <v>13</v>
      </c>
      <c r="D196" s="4" t="s">
        <v>240</v>
      </c>
      <c r="E196" s="4">
        <v>120994979.23199999</v>
      </c>
      <c r="F196" s="4">
        <v>-2119233.0099999998</v>
      </c>
      <c r="G196" s="4">
        <v>241517.15160000001</v>
      </c>
      <c r="H196" s="4">
        <v>172625.77249999999</v>
      </c>
      <c r="I196" s="4">
        <v>4268780.4763000002</v>
      </c>
      <c r="J196" s="4">
        <v>34946000.620300002</v>
      </c>
      <c r="K196" s="5">
        <f t="shared" si="14"/>
        <v>158504670.24269998</v>
      </c>
      <c r="L196" s="7"/>
      <c r="M196" s="146"/>
      <c r="N196" s="149"/>
      <c r="O196" s="8">
        <v>12</v>
      </c>
      <c r="P196" s="4" t="s">
        <v>616</v>
      </c>
      <c r="Q196" s="4">
        <v>93515231.079300001</v>
      </c>
      <c r="R196" s="4">
        <v>-5788847.5199999996</v>
      </c>
      <c r="S196" s="4">
        <v>186665.0367</v>
      </c>
      <c r="T196" s="4">
        <v>133419.908</v>
      </c>
      <c r="U196" s="4">
        <v>3299277.3352999999</v>
      </c>
      <c r="V196" s="4">
        <v>34135240.498000003</v>
      </c>
      <c r="W196" s="5">
        <f t="shared" si="15"/>
        <v>125480986.3373</v>
      </c>
    </row>
    <row r="197" spans="1:23" ht="25" customHeight="1" x14ac:dyDescent="0.25">
      <c r="A197" s="154"/>
      <c r="B197" s="149"/>
      <c r="C197" s="1">
        <v>14</v>
      </c>
      <c r="D197" s="4" t="s">
        <v>241</v>
      </c>
      <c r="E197" s="4">
        <v>114550353.3163</v>
      </c>
      <c r="F197" s="4">
        <v>-2004350.13</v>
      </c>
      <c r="G197" s="4">
        <v>228653.08309999999</v>
      </c>
      <c r="H197" s="4">
        <v>163431.10560000001</v>
      </c>
      <c r="I197" s="4">
        <v>4041409.9402000001</v>
      </c>
      <c r="J197" s="4">
        <v>34044305.4221</v>
      </c>
      <c r="K197" s="5">
        <f t="shared" si="14"/>
        <v>151023802.73730001</v>
      </c>
      <c r="L197" s="7"/>
      <c r="M197" s="146"/>
      <c r="N197" s="149"/>
      <c r="O197" s="8">
        <v>13</v>
      </c>
      <c r="P197" s="4" t="s">
        <v>852</v>
      </c>
      <c r="Q197" s="4">
        <v>84328105.847800002</v>
      </c>
      <c r="R197" s="4">
        <v>-5788847.5199999996</v>
      </c>
      <c r="S197" s="4">
        <v>168326.68640000001</v>
      </c>
      <c r="T197" s="4">
        <v>120312.4667</v>
      </c>
      <c r="U197" s="4">
        <v>2975149.6642999998</v>
      </c>
      <c r="V197" s="4">
        <v>30400637.9428</v>
      </c>
      <c r="W197" s="5">
        <f t="shared" si="15"/>
        <v>112203685.088</v>
      </c>
    </row>
    <row r="198" spans="1:23" ht="25" customHeight="1" x14ac:dyDescent="0.25">
      <c r="A198" s="154"/>
      <c r="B198" s="149"/>
      <c r="C198" s="1">
        <v>15</v>
      </c>
      <c r="D198" s="4" t="s">
        <v>242</v>
      </c>
      <c r="E198" s="4">
        <v>129933915.3813</v>
      </c>
      <c r="F198" s="4">
        <v>-2278449.64</v>
      </c>
      <c r="G198" s="4">
        <v>259360.09359999999</v>
      </c>
      <c r="H198" s="4">
        <v>185379.11780000001</v>
      </c>
      <c r="I198" s="4">
        <v>4584151.8772</v>
      </c>
      <c r="J198" s="4">
        <v>36407655.9912</v>
      </c>
      <c r="K198" s="5">
        <f t="shared" si="14"/>
        <v>169092012.8211</v>
      </c>
      <c r="L198" s="7"/>
      <c r="M198" s="146"/>
      <c r="N198" s="149"/>
      <c r="O198" s="8">
        <v>14</v>
      </c>
      <c r="P198" s="4" t="s">
        <v>617</v>
      </c>
      <c r="Q198" s="4">
        <v>96945866.8574</v>
      </c>
      <c r="R198" s="4">
        <v>-5788847.5199999996</v>
      </c>
      <c r="S198" s="4">
        <v>193512.9025</v>
      </c>
      <c r="T198" s="4">
        <v>138314.4595</v>
      </c>
      <c r="U198" s="4">
        <v>3420312.3659999999</v>
      </c>
      <c r="V198" s="4">
        <v>31466403.9564</v>
      </c>
      <c r="W198" s="5">
        <f t="shared" si="15"/>
        <v>126375563.02180001</v>
      </c>
    </row>
    <row r="199" spans="1:23" ht="25" customHeight="1" x14ac:dyDescent="0.25">
      <c r="A199" s="154"/>
      <c r="B199" s="149"/>
      <c r="C199" s="1">
        <v>16</v>
      </c>
      <c r="D199" s="4" t="s">
        <v>243</v>
      </c>
      <c r="E199" s="4">
        <v>122115590.3891</v>
      </c>
      <c r="F199" s="4">
        <v>-2139279.5699999998</v>
      </c>
      <c r="G199" s="4">
        <v>243753.99489999999</v>
      </c>
      <c r="H199" s="4">
        <v>174224.56909999999</v>
      </c>
      <c r="I199" s="4">
        <v>4308316.3567000004</v>
      </c>
      <c r="J199" s="4">
        <v>34906316.677000001</v>
      </c>
      <c r="K199" s="5">
        <f t="shared" si="14"/>
        <v>159608922.41680002</v>
      </c>
      <c r="L199" s="7"/>
      <c r="M199" s="146"/>
      <c r="N199" s="149"/>
      <c r="O199" s="8">
        <v>15</v>
      </c>
      <c r="P199" s="4" t="s">
        <v>618</v>
      </c>
      <c r="Q199" s="4">
        <v>101542859.38680001</v>
      </c>
      <c r="R199" s="4">
        <v>-5788847.5199999996</v>
      </c>
      <c r="S199" s="4">
        <v>202688.9241</v>
      </c>
      <c r="T199" s="4">
        <v>144873.07370000001</v>
      </c>
      <c r="U199" s="4">
        <v>3582497.2111</v>
      </c>
      <c r="V199" s="4">
        <v>36451306.515799999</v>
      </c>
      <c r="W199" s="5">
        <f t="shared" si="15"/>
        <v>136135377.59149998</v>
      </c>
    </row>
    <row r="200" spans="1:23" ht="25" customHeight="1" x14ac:dyDescent="0.25">
      <c r="A200" s="154"/>
      <c r="B200" s="149"/>
      <c r="C200" s="1">
        <v>17</v>
      </c>
      <c r="D200" s="4" t="s">
        <v>244</v>
      </c>
      <c r="E200" s="4">
        <v>122596997.7208</v>
      </c>
      <c r="F200" s="4">
        <v>-2147660.84</v>
      </c>
      <c r="G200" s="4">
        <v>244714.9284</v>
      </c>
      <c r="H200" s="4">
        <v>174911.40179999999</v>
      </c>
      <c r="I200" s="4">
        <v>4325300.7160999998</v>
      </c>
      <c r="J200" s="4">
        <v>36700425.561899997</v>
      </c>
      <c r="K200" s="5">
        <f t="shared" si="14"/>
        <v>161894689.48899999</v>
      </c>
      <c r="L200" s="7"/>
      <c r="M200" s="146"/>
      <c r="N200" s="149"/>
      <c r="O200" s="8">
        <v>16</v>
      </c>
      <c r="P200" s="4" t="s">
        <v>619</v>
      </c>
      <c r="Q200" s="4">
        <v>123121022.4402</v>
      </c>
      <c r="R200" s="4">
        <v>-5788847.5199999996</v>
      </c>
      <c r="S200" s="4">
        <v>245760.9302</v>
      </c>
      <c r="T200" s="4">
        <v>175659.03760000001</v>
      </c>
      <c r="U200" s="4">
        <v>4343788.6442999998</v>
      </c>
      <c r="V200" s="4">
        <v>42182822.638700001</v>
      </c>
      <c r="W200" s="5">
        <f t="shared" si="15"/>
        <v>164280206.171</v>
      </c>
    </row>
    <row r="201" spans="1:23" ht="25" customHeight="1" x14ac:dyDescent="0.25">
      <c r="A201" s="154"/>
      <c r="B201" s="150"/>
      <c r="C201" s="1">
        <v>18</v>
      </c>
      <c r="D201" s="4" t="s">
        <v>245</v>
      </c>
      <c r="E201" s="4">
        <v>135198563.29260001</v>
      </c>
      <c r="F201" s="4">
        <v>-2372129.21</v>
      </c>
      <c r="G201" s="4">
        <v>269868.81699999998</v>
      </c>
      <c r="H201" s="4">
        <v>192890.28829999999</v>
      </c>
      <c r="I201" s="4">
        <v>4769892.0323999999</v>
      </c>
      <c r="J201" s="4">
        <v>37752305.849600002</v>
      </c>
      <c r="K201" s="5">
        <f t="shared" ref="K201:K264" si="21">SUM(E201:J201)</f>
        <v>175811391.06990004</v>
      </c>
      <c r="L201" s="7"/>
      <c r="M201" s="146"/>
      <c r="N201" s="149"/>
      <c r="O201" s="8">
        <v>17</v>
      </c>
      <c r="P201" s="4" t="s">
        <v>853</v>
      </c>
      <c r="Q201" s="4">
        <v>103357639.507</v>
      </c>
      <c r="R201" s="4">
        <v>-5788847.5199999996</v>
      </c>
      <c r="S201" s="4">
        <v>206311.3928</v>
      </c>
      <c r="T201" s="4">
        <v>147462.25399999999</v>
      </c>
      <c r="U201" s="4">
        <v>3646523.8177999998</v>
      </c>
      <c r="V201" s="4">
        <v>33456593.909299999</v>
      </c>
      <c r="W201" s="5">
        <f t="shared" ref="W201:W264" si="22">SUM(Q201:V201)</f>
        <v>135025683.36089998</v>
      </c>
    </row>
    <row r="202" spans="1:23" ht="25" customHeight="1" x14ac:dyDescent="0.3">
      <c r="A202" s="1"/>
      <c r="B202" s="151" t="s">
        <v>820</v>
      </c>
      <c r="C202" s="152"/>
      <c r="D202" s="153"/>
      <c r="E202" s="10">
        <f>SUM(E184:E201)</f>
        <v>2165705614.5828004</v>
      </c>
      <c r="F202" s="10">
        <f t="shared" ref="F202:K202" si="23">SUM(F184:F201)</f>
        <v>-38551266.100000001</v>
      </c>
      <c r="G202" s="10">
        <f t="shared" si="23"/>
        <v>4322948.3944999995</v>
      </c>
      <c r="H202" s="10">
        <f t="shared" si="23"/>
        <v>3089852.2155000004</v>
      </c>
      <c r="I202" s="10">
        <f t="shared" si="23"/>
        <v>76407483.215700015</v>
      </c>
      <c r="J202" s="10">
        <f t="shared" si="23"/>
        <v>613313315.77810013</v>
      </c>
      <c r="K202" s="10">
        <f t="shared" si="23"/>
        <v>2824287948.0865998</v>
      </c>
      <c r="L202" s="7"/>
      <c r="M202" s="146"/>
      <c r="N202" s="149"/>
      <c r="O202" s="8">
        <v>18</v>
      </c>
      <c r="P202" s="4" t="s">
        <v>620</v>
      </c>
      <c r="Q202" s="4">
        <v>96060173.910699993</v>
      </c>
      <c r="R202" s="4">
        <v>-5788847.5199999996</v>
      </c>
      <c r="S202" s="4">
        <v>191744.97760000001</v>
      </c>
      <c r="T202" s="4">
        <v>137050.82500000001</v>
      </c>
      <c r="U202" s="4">
        <v>3389064.5507999999</v>
      </c>
      <c r="V202" s="4">
        <v>34748258.760499999</v>
      </c>
      <c r="W202" s="5">
        <f t="shared" si="22"/>
        <v>128737445.50459999</v>
      </c>
    </row>
    <row r="203" spans="1:23" ht="25" customHeight="1" x14ac:dyDescent="0.3">
      <c r="A203" s="154">
        <v>10</v>
      </c>
      <c r="B203" s="148" t="s">
        <v>33</v>
      </c>
      <c r="C203" s="1">
        <v>1</v>
      </c>
      <c r="D203" s="4" t="s">
        <v>246</v>
      </c>
      <c r="E203" s="4">
        <v>94674306.371800005</v>
      </c>
      <c r="F203" s="4">
        <v>0</v>
      </c>
      <c r="G203" s="4">
        <v>188978.658</v>
      </c>
      <c r="H203" s="120">
        <v>135073.5822</v>
      </c>
      <c r="I203" s="4">
        <v>3340170.2551000002</v>
      </c>
      <c r="J203" s="4">
        <v>32549300.780400001</v>
      </c>
      <c r="K203" s="5">
        <f t="shared" si="21"/>
        <v>130887829.64750001</v>
      </c>
      <c r="L203" s="7"/>
      <c r="M203" s="146"/>
      <c r="N203" s="149"/>
      <c r="O203" s="8">
        <v>19</v>
      </c>
      <c r="P203" s="4" t="s">
        <v>854</v>
      </c>
      <c r="Q203" s="4">
        <v>91242006.800400004</v>
      </c>
      <c r="R203" s="4">
        <v>-5788847.5199999996</v>
      </c>
      <c r="S203" s="4">
        <v>182127.4711</v>
      </c>
      <c r="T203" s="4">
        <v>130176.65700000001</v>
      </c>
      <c r="U203" s="4">
        <v>3219076.5246000001</v>
      </c>
      <c r="V203" s="4">
        <v>30788049.698800001</v>
      </c>
      <c r="W203" s="5">
        <f t="shared" si="22"/>
        <v>119772589.63190001</v>
      </c>
    </row>
    <row r="204" spans="1:23" ht="25" customHeight="1" x14ac:dyDescent="0.3">
      <c r="A204" s="154"/>
      <c r="B204" s="149"/>
      <c r="C204" s="1">
        <v>2</v>
      </c>
      <c r="D204" s="4" t="s">
        <v>247</v>
      </c>
      <c r="E204" s="4">
        <v>103191237.54539999</v>
      </c>
      <c r="F204" s="4">
        <v>0</v>
      </c>
      <c r="G204" s="4">
        <v>205979.23910000001</v>
      </c>
      <c r="H204" s="120">
        <v>147224.84520000001</v>
      </c>
      <c r="I204" s="4">
        <v>3640653.0498000002</v>
      </c>
      <c r="J204" s="4">
        <v>35172460.591600001</v>
      </c>
      <c r="K204" s="5">
        <f t="shared" si="21"/>
        <v>142357555.27109998</v>
      </c>
      <c r="L204" s="7"/>
      <c r="M204" s="147"/>
      <c r="N204" s="150"/>
      <c r="O204" s="8">
        <v>20</v>
      </c>
      <c r="P204" s="4" t="s">
        <v>855</v>
      </c>
      <c r="Q204" s="4">
        <v>123754314.9765</v>
      </c>
      <c r="R204" s="4">
        <v>-5788847.5199999996</v>
      </c>
      <c r="S204" s="4">
        <v>247025.0405</v>
      </c>
      <c r="T204" s="4">
        <v>176562.56779999999</v>
      </c>
      <c r="U204" s="4">
        <v>4366131.6112000002</v>
      </c>
      <c r="V204" s="4">
        <v>43977808.516800001</v>
      </c>
      <c r="W204" s="5">
        <f t="shared" si="22"/>
        <v>166732995.19280002</v>
      </c>
    </row>
    <row r="205" spans="1:23" ht="25" customHeight="1" x14ac:dyDescent="0.3">
      <c r="A205" s="154"/>
      <c r="B205" s="149"/>
      <c r="C205" s="1">
        <v>3</v>
      </c>
      <c r="D205" s="4" t="s">
        <v>248</v>
      </c>
      <c r="E205" s="4">
        <v>88211503.019500002</v>
      </c>
      <c r="F205" s="4">
        <v>0</v>
      </c>
      <c r="G205" s="4">
        <v>176078.3057</v>
      </c>
      <c r="H205" s="120">
        <v>125852.98119999999</v>
      </c>
      <c r="I205" s="4">
        <v>3112158.4073999999</v>
      </c>
      <c r="J205" s="4">
        <v>31228914.4012</v>
      </c>
      <c r="K205" s="5">
        <f t="shared" si="21"/>
        <v>122854507.11499999</v>
      </c>
      <c r="L205" s="7"/>
      <c r="M205" s="14"/>
      <c r="N205" s="151" t="s">
        <v>838</v>
      </c>
      <c r="O205" s="152"/>
      <c r="P205" s="153"/>
      <c r="Q205" s="10">
        <f>SUM(Q185:Q204)</f>
        <v>2251390594.7179999</v>
      </c>
      <c r="R205" s="10">
        <f t="shared" ref="R205:W205" si="24">SUM(R185:R204)</f>
        <v>-115776950.39999995</v>
      </c>
      <c r="S205" s="10">
        <f t="shared" si="24"/>
        <v>4493983.5270999996</v>
      </c>
      <c r="T205" s="10">
        <f t="shared" si="24"/>
        <v>3212100.5599000002</v>
      </c>
      <c r="U205" s="10">
        <f t="shared" si="24"/>
        <v>79430504.275099993</v>
      </c>
      <c r="V205" s="10">
        <f t="shared" si="24"/>
        <v>781614882.73769987</v>
      </c>
      <c r="W205" s="10">
        <f t="shared" si="24"/>
        <v>3004365115.4177995</v>
      </c>
    </row>
    <row r="206" spans="1:23" ht="25" customHeight="1" x14ac:dyDescent="0.3">
      <c r="A206" s="154"/>
      <c r="B206" s="149"/>
      <c r="C206" s="1">
        <v>4</v>
      </c>
      <c r="D206" s="4" t="s">
        <v>249</v>
      </c>
      <c r="E206" s="4">
        <v>126775880.20829999</v>
      </c>
      <c r="F206" s="4">
        <v>0</v>
      </c>
      <c r="G206" s="4">
        <v>253056.36379999999</v>
      </c>
      <c r="H206" s="120">
        <v>180873.49069999999</v>
      </c>
      <c r="I206" s="4">
        <v>4472734.3706999999</v>
      </c>
      <c r="J206" s="4">
        <v>40219702.752599999</v>
      </c>
      <c r="K206" s="5">
        <f t="shared" si="21"/>
        <v>171902247.18610001</v>
      </c>
      <c r="L206" s="7"/>
      <c r="M206" s="145">
        <v>28</v>
      </c>
      <c r="N206" s="148" t="s">
        <v>51</v>
      </c>
      <c r="O206" s="8">
        <v>1</v>
      </c>
      <c r="P206" s="4" t="s">
        <v>621</v>
      </c>
      <c r="Q206" s="4">
        <v>119289210.59289999</v>
      </c>
      <c r="R206" s="4">
        <v>-2620951.4900000002</v>
      </c>
      <c r="S206" s="4">
        <v>238112.27989999999</v>
      </c>
      <c r="T206" s="4">
        <v>170192.1208</v>
      </c>
      <c r="U206" s="4">
        <v>4208599.8646</v>
      </c>
      <c r="V206" s="4">
        <v>35445928.787600003</v>
      </c>
      <c r="W206" s="5">
        <f t="shared" si="22"/>
        <v>156731092.15580001</v>
      </c>
    </row>
    <row r="207" spans="1:23" ht="25" customHeight="1" x14ac:dyDescent="0.3">
      <c r="A207" s="154"/>
      <c r="B207" s="149"/>
      <c r="C207" s="1">
        <v>5</v>
      </c>
      <c r="D207" s="4" t="s">
        <v>250</v>
      </c>
      <c r="E207" s="4">
        <v>115346351.4929</v>
      </c>
      <c r="F207" s="4">
        <v>0</v>
      </c>
      <c r="G207" s="4">
        <v>230241.96900000001</v>
      </c>
      <c r="H207" s="120">
        <v>164566.7709</v>
      </c>
      <c r="I207" s="4">
        <v>4069493.2664999999</v>
      </c>
      <c r="J207" s="4">
        <v>39571166.264600001</v>
      </c>
      <c r="K207" s="5">
        <f t="shared" si="21"/>
        <v>159381819.76389998</v>
      </c>
      <c r="L207" s="7"/>
      <c r="M207" s="146"/>
      <c r="N207" s="149"/>
      <c r="O207" s="8">
        <v>2</v>
      </c>
      <c r="P207" s="4" t="s">
        <v>622</v>
      </c>
      <c r="Q207" s="4">
        <v>126188853.60789999</v>
      </c>
      <c r="R207" s="4">
        <v>-2620951.4900000002</v>
      </c>
      <c r="S207" s="4">
        <v>251884.60449999999</v>
      </c>
      <c r="T207" s="4">
        <v>180035.96900000001</v>
      </c>
      <c r="U207" s="4">
        <v>4452023.6957</v>
      </c>
      <c r="V207" s="4">
        <v>38251064.692599997</v>
      </c>
      <c r="W207" s="5">
        <f t="shared" si="22"/>
        <v>166702911.07969999</v>
      </c>
    </row>
    <row r="208" spans="1:23" ht="25" customHeight="1" x14ac:dyDescent="0.3">
      <c r="A208" s="154"/>
      <c r="B208" s="149"/>
      <c r="C208" s="1">
        <v>6</v>
      </c>
      <c r="D208" s="4" t="s">
        <v>251</v>
      </c>
      <c r="E208" s="4">
        <v>118153965.4279</v>
      </c>
      <c r="F208" s="4">
        <v>0</v>
      </c>
      <c r="G208" s="4">
        <v>235846.22570000001</v>
      </c>
      <c r="H208" s="120">
        <v>168572.44560000001</v>
      </c>
      <c r="I208" s="4">
        <v>4168547.6869999999</v>
      </c>
      <c r="J208" s="4">
        <v>39775798.016500004</v>
      </c>
      <c r="K208" s="5">
        <f t="shared" si="21"/>
        <v>162502729.80270001</v>
      </c>
      <c r="L208" s="7"/>
      <c r="M208" s="146"/>
      <c r="N208" s="149"/>
      <c r="O208" s="8">
        <v>3</v>
      </c>
      <c r="P208" s="4" t="s">
        <v>623</v>
      </c>
      <c r="Q208" s="4">
        <v>128470639.7376</v>
      </c>
      <c r="R208" s="4">
        <v>-2620951.4900000002</v>
      </c>
      <c r="S208" s="4">
        <v>256439.26029999999</v>
      </c>
      <c r="T208" s="4">
        <v>183291.43539999999</v>
      </c>
      <c r="U208" s="4">
        <v>4532526.574</v>
      </c>
      <c r="V208" s="4">
        <v>39398025.662</v>
      </c>
      <c r="W208" s="5">
        <f t="shared" si="22"/>
        <v>170219971.17930001</v>
      </c>
    </row>
    <row r="209" spans="1:23" ht="25" customHeight="1" x14ac:dyDescent="0.3">
      <c r="A209" s="154"/>
      <c r="B209" s="149"/>
      <c r="C209" s="1">
        <v>7</v>
      </c>
      <c r="D209" s="4" t="s">
        <v>252</v>
      </c>
      <c r="E209" s="4">
        <v>125265005.54369999</v>
      </c>
      <c r="F209" s="4">
        <v>0</v>
      </c>
      <c r="G209" s="4">
        <v>250040.5184</v>
      </c>
      <c r="H209" s="120">
        <v>178717.89790000001</v>
      </c>
      <c r="I209" s="4">
        <v>4419429.7434</v>
      </c>
      <c r="J209" s="4">
        <v>38318893.025600001</v>
      </c>
      <c r="K209" s="5">
        <f t="shared" si="21"/>
        <v>168432086.72899997</v>
      </c>
      <c r="L209" s="7"/>
      <c r="M209" s="146"/>
      <c r="N209" s="149"/>
      <c r="O209" s="8">
        <v>4</v>
      </c>
      <c r="P209" s="4" t="s">
        <v>856</v>
      </c>
      <c r="Q209" s="4">
        <v>95288877.744599998</v>
      </c>
      <c r="R209" s="4">
        <v>-2620951.4900000002</v>
      </c>
      <c r="S209" s="4">
        <v>190205.39920000001</v>
      </c>
      <c r="T209" s="4">
        <v>135950.4025</v>
      </c>
      <c r="U209" s="4">
        <v>3361852.7272999999</v>
      </c>
      <c r="V209" s="4">
        <v>28650473.720400002</v>
      </c>
      <c r="W209" s="5">
        <f t="shared" si="22"/>
        <v>125006408.50400002</v>
      </c>
    </row>
    <row r="210" spans="1:23" ht="25" customHeight="1" x14ac:dyDescent="0.3">
      <c r="A210" s="154"/>
      <c r="B210" s="149"/>
      <c r="C210" s="1">
        <v>8</v>
      </c>
      <c r="D210" s="4" t="s">
        <v>253</v>
      </c>
      <c r="E210" s="4">
        <v>117813570.31640001</v>
      </c>
      <c r="F210" s="4">
        <v>0</v>
      </c>
      <c r="G210" s="4">
        <v>235166.76560000001</v>
      </c>
      <c r="H210" s="120">
        <v>168086.79759999999</v>
      </c>
      <c r="I210" s="4">
        <v>4156538.3291000002</v>
      </c>
      <c r="J210" s="4">
        <v>36779550.671899997</v>
      </c>
      <c r="K210" s="5">
        <f t="shared" si="21"/>
        <v>159152912.88060001</v>
      </c>
      <c r="L210" s="7"/>
      <c r="M210" s="146"/>
      <c r="N210" s="149"/>
      <c r="O210" s="8">
        <v>5</v>
      </c>
      <c r="P210" s="4" t="s">
        <v>624</v>
      </c>
      <c r="Q210" s="4">
        <v>99851211.813500002</v>
      </c>
      <c r="R210" s="4">
        <v>-2620951.4900000002</v>
      </c>
      <c r="S210" s="4">
        <v>199312.23929999999</v>
      </c>
      <c r="T210" s="4">
        <v>142459.56880000001</v>
      </c>
      <c r="U210" s="4">
        <v>3522814.7996</v>
      </c>
      <c r="V210" s="4">
        <v>32243295.704599999</v>
      </c>
      <c r="W210" s="5">
        <f t="shared" si="22"/>
        <v>133338142.6358</v>
      </c>
    </row>
    <row r="211" spans="1:23" ht="25" customHeight="1" x14ac:dyDescent="0.3">
      <c r="A211" s="154"/>
      <c r="B211" s="149"/>
      <c r="C211" s="1">
        <v>9</v>
      </c>
      <c r="D211" s="4" t="s">
        <v>254</v>
      </c>
      <c r="E211" s="4">
        <v>110853887.5557</v>
      </c>
      <c r="F211" s="4">
        <v>0</v>
      </c>
      <c r="G211" s="4">
        <v>221274.5961</v>
      </c>
      <c r="H211" s="120">
        <v>158157.28959999999</v>
      </c>
      <c r="I211" s="4">
        <v>3910996.2571999999</v>
      </c>
      <c r="J211" s="4">
        <v>35431977.502700001</v>
      </c>
      <c r="K211" s="5">
        <f t="shared" si="21"/>
        <v>150576293.20130002</v>
      </c>
      <c r="L211" s="7"/>
      <c r="M211" s="146"/>
      <c r="N211" s="149"/>
      <c r="O211" s="8">
        <v>6</v>
      </c>
      <c r="P211" s="4" t="s">
        <v>625</v>
      </c>
      <c r="Q211" s="4">
        <v>153447831.28600001</v>
      </c>
      <c r="R211" s="4">
        <v>-2620951.4900000002</v>
      </c>
      <c r="S211" s="4">
        <v>306296.04109999997</v>
      </c>
      <c r="T211" s="4">
        <v>218926.8561</v>
      </c>
      <c r="U211" s="4">
        <v>5413737.9127000002</v>
      </c>
      <c r="V211" s="4">
        <v>48440191.1998</v>
      </c>
      <c r="W211" s="5">
        <f t="shared" si="22"/>
        <v>205206031.8057</v>
      </c>
    </row>
    <row r="212" spans="1:23" ht="25" customHeight="1" x14ac:dyDescent="0.3">
      <c r="A212" s="154"/>
      <c r="B212" s="149"/>
      <c r="C212" s="1">
        <v>10</v>
      </c>
      <c r="D212" s="4" t="s">
        <v>255</v>
      </c>
      <c r="E212" s="4">
        <v>123959388.3831</v>
      </c>
      <c r="F212" s="4">
        <v>0</v>
      </c>
      <c r="G212" s="4">
        <v>247434.386</v>
      </c>
      <c r="H212" s="120">
        <v>176855.14980000001</v>
      </c>
      <c r="I212" s="4">
        <v>4373366.7324999999</v>
      </c>
      <c r="J212" s="4">
        <v>41538554.393700004</v>
      </c>
      <c r="K212" s="5">
        <f t="shared" si="21"/>
        <v>170295599.04510003</v>
      </c>
      <c r="L212" s="7"/>
      <c r="M212" s="146"/>
      <c r="N212" s="149"/>
      <c r="O212" s="8">
        <v>7</v>
      </c>
      <c r="P212" s="4" t="s">
        <v>626</v>
      </c>
      <c r="Q212" s="4">
        <v>108070479.6126</v>
      </c>
      <c r="R212" s="4">
        <v>-2620951.4900000002</v>
      </c>
      <c r="S212" s="4">
        <v>215718.6569</v>
      </c>
      <c r="T212" s="4">
        <v>154186.1501</v>
      </c>
      <c r="U212" s="4">
        <v>3812795.8396000001</v>
      </c>
      <c r="V212" s="4">
        <v>32055984.5689</v>
      </c>
      <c r="W212" s="5">
        <f t="shared" si="22"/>
        <v>141688213.33809999</v>
      </c>
    </row>
    <row r="213" spans="1:23" ht="25" customHeight="1" x14ac:dyDescent="0.3">
      <c r="A213" s="154"/>
      <c r="B213" s="149"/>
      <c r="C213" s="1">
        <v>11</v>
      </c>
      <c r="D213" s="4" t="s">
        <v>256</v>
      </c>
      <c r="E213" s="4">
        <v>104164091.8911</v>
      </c>
      <c r="F213" s="4">
        <v>0</v>
      </c>
      <c r="G213" s="4">
        <v>207921.14619999999</v>
      </c>
      <c r="H213" s="120">
        <v>148612.8345</v>
      </c>
      <c r="I213" s="4">
        <v>3674975.9752000002</v>
      </c>
      <c r="J213" s="4">
        <v>32436753.316799998</v>
      </c>
      <c r="K213" s="5">
        <f t="shared" si="21"/>
        <v>140632355.1638</v>
      </c>
      <c r="L213" s="7"/>
      <c r="M213" s="146"/>
      <c r="N213" s="149"/>
      <c r="O213" s="8">
        <v>8</v>
      </c>
      <c r="P213" s="4" t="s">
        <v>627</v>
      </c>
      <c r="Q213" s="4">
        <v>108881503.1604</v>
      </c>
      <c r="R213" s="4">
        <v>-2620951.4900000002</v>
      </c>
      <c r="S213" s="4">
        <v>217337.53479999999</v>
      </c>
      <c r="T213" s="4">
        <v>155343.25229999999</v>
      </c>
      <c r="U213" s="4">
        <v>3841409.2705999999</v>
      </c>
      <c r="V213" s="4">
        <v>35513018.769199997</v>
      </c>
      <c r="W213" s="5">
        <f t="shared" si="22"/>
        <v>145987660.4973</v>
      </c>
    </row>
    <row r="214" spans="1:23" ht="25" customHeight="1" x14ac:dyDescent="0.3">
      <c r="A214" s="154"/>
      <c r="B214" s="149"/>
      <c r="C214" s="1">
        <v>12</v>
      </c>
      <c r="D214" s="4" t="s">
        <v>257</v>
      </c>
      <c r="E214" s="4">
        <v>107429507.50650001</v>
      </c>
      <c r="F214" s="4">
        <v>0</v>
      </c>
      <c r="G214" s="4">
        <v>214439.21729999999</v>
      </c>
      <c r="H214" s="120">
        <v>153271.66329999999</v>
      </c>
      <c r="I214" s="4">
        <v>3790181.9325999999</v>
      </c>
      <c r="J214" s="4">
        <v>35809815.416100003</v>
      </c>
      <c r="K214" s="5">
        <f t="shared" si="21"/>
        <v>147397215.7358</v>
      </c>
      <c r="L214" s="7"/>
      <c r="M214" s="146"/>
      <c r="N214" s="149"/>
      <c r="O214" s="8">
        <v>9</v>
      </c>
      <c r="P214" s="4" t="s">
        <v>857</v>
      </c>
      <c r="Q214" s="4">
        <v>130902153.6772</v>
      </c>
      <c r="R214" s="4">
        <v>-2620951.4900000002</v>
      </c>
      <c r="S214" s="4">
        <v>261292.78659999999</v>
      </c>
      <c r="T214" s="4">
        <v>186760.52129999999</v>
      </c>
      <c r="U214" s="4">
        <v>4618311.9453999996</v>
      </c>
      <c r="V214" s="4">
        <v>39696130.274899997</v>
      </c>
      <c r="W214" s="5">
        <f t="shared" si="22"/>
        <v>173043697.71540001</v>
      </c>
    </row>
    <row r="215" spans="1:23" ht="25" customHeight="1" x14ac:dyDescent="0.3">
      <c r="A215" s="154"/>
      <c r="B215" s="149"/>
      <c r="C215" s="1">
        <v>13</v>
      </c>
      <c r="D215" s="4" t="s">
        <v>258</v>
      </c>
      <c r="E215" s="4">
        <v>98403110.439999998</v>
      </c>
      <c r="F215" s="4">
        <v>0</v>
      </c>
      <c r="G215" s="4">
        <v>196421.69529999999</v>
      </c>
      <c r="H215" s="120">
        <v>140393.53580000001</v>
      </c>
      <c r="I215" s="4">
        <v>3471724.8542999998</v>
      </c>
      <c r="J215" s="4">
        <v>34399610.314300001</v>
      </c>
      <c r="K215" s="5">
        <f t="shared" si="21"/>
        <v>136611260.83969998</v>
      </c>
      <c r="L215" s="7"/>
      <c r="M215" s="146"/>
      <c r="N215" s="149"/>
      <c r="O215" s="8">
        <v>10</v>
      </c>
      <c r="P215" s="4" t="s">
        <v>858</v>
      </c>
      <c r="Q215" s="4">
        <v>142044900.53639999</v>
      </c>
      <c r="R215" s="4">
        <v>-2620951.4900000002</v>
      </c>
      <c r="S215" s="4">
        <v>283534.73830000003</v>
      </c>
      <c r="T215" s="4">
        <v>202658.08410000001</v>
      </c>
      <c r="U215" s="4">
        <v>5011435.2017999999</v>
      </c>
      <c r="V215" s="4">
        <v>43865502.220200002</v>
      </c>
      <c r="W215" s="5">
        <f t="shared" si="22"/>
        <v>188787079.29079998</v>
      </c>
    </row>
    <row r="216" spans="1:23" ht="25" customHeight="1" x14ac:dyDescent="0.3">
      <c r="A216" s="154"/>
      <c r="B216" s="149"/>
      <c r="C216" s="1">
        <v>14</v>
      </c>
      <c r="D216" s="4" t="s">
        <v>259</v>
      </c>
      <c r="E216" s="4">
        <v>96372567.185800001</v>
      </c>
      <c r="F216" s="4">
        <v>0</v>
      </c>
      <c r="G216" s="4">
        <v>192368.5434</v>
      </c>
      <c r="H216" s="120">
        <v>137496.52230000001</v>
      </c>
      <c r="I216" s="4">
        <v>3400085.9859000002</v>
      </c>
      <c r="J216" s="4">
        <v>33324343.540800001</v>
      </c>
      <c r="K216" s="5">
        <f t="shared" si="21"/>
        <v>133426861.77820002</v>
      </c>
      <c r="L216" s="7"/>
      <c r="M216" s="146"/>
      <c r="N216" s="149"/>
      <c r="O216" s="8">
        <v>11</v>
      </c>
      <c r="P216" s="4" t="s">
        <v>859</v>
      </c>
      <c r="Q216" s="4">
        <v>108685552.9385</v>
      </c>
      <c r="R216" s="4">
        <v>-2620951.4900000002</v>
      </c>
      <c r="S216" s="4">
        <v>216946.4</v>
      </c>
      <c r="T216" s="4">
        <v>155063.68650000001</v>
      </c>
      <c r="U216" s="4">
        <v>3834496.0211</v>
      </c>
      <c r="V216" s="4">
        <v>33952774.743600003</v>
      </c>
      <c r="W216" s="5">
        <f t="shared" si="22"/>
        <v>144223882.29970002</v>
      </c>
    </row>
    <row r="217" spans="1:23" ht="25" customHeight="1" x14ac:dyDescent="0.3">
      <c r="A217" s="154"/>
      <c r="B217" s="149"/>
      <c r="C217" s="1">
        <v>15</v>
      </c>
      <c r="D217" s="4" t="s">
        <v>260</v>
      </c>
      <c r="E217" s="4">
        <v>104575351.1012</v>
      </c>
      <c r="F217" s="4">
        <v>0</v>
      </c>
      <c r="G217" s="4">
        <v>208742.0576</v>
      </c>
      <c r="H217" s="120">
        <v>149199.58559999999</v>
      </c>
      <c r="I217" s="4">
        <v>3689485.4638999999</v>
      </c>
      <c r="J217" s="4">
        <v>35830132.425700001</v>
      </c>
      <c r="K217" s="5">
        <f t="shared" si="21"/>
        <v>144452910.634</v>
      </c>
      <c r="L217" s="7"/>
      <c r="M217" s="146"/>
      <c r="N217" s="149"/>
      <c r="O217" s="8">
        <v>12</v>
      </c>
      <c r="P217" s="4" t="s">
        <v>860</v>
      </c>
      <c r="Q217" s="4">
        <v>112496671.44840001</v>
      </c>
      <c r="R217" s="4">
        <v>-2620951.4900000002</v>
      </c>
      <c r="S217" s="4">
        <v>224553.7445</v>
      </c>
      <c r="T217" s="4">
        <v>160501.0797</v>
      </c>
      <c r="U217" s="4">
        <v>3968954.7266000002</v>
      </c>
      <c r="V217" s="4">
        <v>35260371.638300002</v>
      </c>
      <c r="W217" s="5">
        <f t="shared" si="22"/>
        <v>149490101.14750001</v>
      </c>
    </row>
    <row r="218" spans="1:23" ht="25" customHeight="1" x14ac:dyDescent="0.3">
      <c r="A218" s="154"/>
      <c r="B218" s="149"/>
      <c r="C218" s="1">
        <v>16</v>
      </c>
      <c r="D218" s="4" t="s">
        <v>261</v>
      </c>
      <c r="E218" s="4">
        <v>86362779.059499994</v>
      </c>
      <c r="F218" s="4">
        <v>0</v>
      </c>
      <c r="G218" s="4">
        <v>172388.08199999999</v>
      </c>
      <c r="H218" s="120">
        <v>123215.3726</v>
      </c>
      <c r="I218" s="4">
        <v>3046934.2403000002</v>
      </c>
      <c r="J218" s="4">
        <v>29844946.013300002</v>
      </c>
      <c r="K218" s="5">
        <f t="shared" si="21"/>
        <v>119550262.7677</v>
      </c>
      <c r="L218" s="7"/>
      <c r="M218" s="146"/>
      <c r="N218" s="149"/>
      <c r="O218" s="8">
        <v>13</v>
      </c>
      <c r="P218" s="4" t="s">
        <v>861</v>
      </c>
      <c r="Q218" s="4">
        <v>104545000.7528</v>
      </c>
      <c r="R218" s="4">
        <v>-2620951.4900000002</v>
      </c>
      <c r="S218" s="4">
        <v>208681.4755</v>
      </c>
      <c r="T218" s="4">
        <v>149156.28419999999</v>
      </c>
      <c r="U218" s="4">
        <v>3688414.6841000002</v>
      </c>
      <c r="V218" s="4">
        <v>33235686.618700001</v>
      </c>
      <c r="W218" s="5">
        <f t="shared" si="22"/>
        <v>139205988.32530001</v>
      </c>
    </row>
    <row r="219" spans="1:23" ht="25" customHeight="1" x14ac:dyDescent="0.3">
      <c r="A219" s="154"/>
      <c r="B219" s="149"/>
      <c r="C219" s="1">
        <v>17</v>
      </c>
      <c r="D219" s="4" t="s">
        <v>262</v>
      </c>
      <c r="E219" s="4">
        <v>108780596.7331</v>
      </c>
      <c r="F219" s="4">
        <v>0</v>
      </c>
      <c r="G219" s="4">
        <v>217136.11619999999</v>
      </c>
      <c r="H219" s="120">
        <v>155199.2873</v>
      </c>
      <c r="I219" s="4">
        <v>3837849.2270999998</v>
      </c>
      <c r="J219" s="4">
        <v>37458781.922700003</v>
      </c>
      <c r="K219" s="5">
        <f t="shared" si="21"/>
        <v>150449563.28640002</v>
      </c>
      <c r="L219" s="7"/>
      <c r="M219" s="146"/>
      <c r="N219" s="149"/>
      <c r="O219" s="8">
        <v>14</v>
      </c>
      <c r="P219" s="4" t="s">
        <v>628</v>
      </c>
      <c r="Q219" s="4">
        <v>130747789.63060001</v>
      </c>
      <c r="R219" s="4">
        <v>-2620951.4900000002</v>
      </c>
      <c r="S219" s="4">
        <v>260984.6617</v>
      </c>
      <c r="T219" s="4">
        <v>186540.2873</v>
      </c>
      <c r="U219" s="4">
        <v>4612865.8827999998</v>
      </c>
      <c r="V219" s="4">
        <v>39461242.256800003</v>
      </c>
      <c r="W219" s="5">
        <f t="shared" si="22"/>
        <v>172648471.22920001</v>
      </c>
    </row>
    <row r="220" spans="1:23" ht="25" customHeight="1" x14ac:dyDescent="0.3">
      <c r="A220" s="154"/>
      <c r="B220" s="149"/>
      <c r="C220" s="1">
        <v>18</v>
      </c>
      <c r="D220" s="4" t="s">
        <v>263</v>
      </c>
      <c r="E220" s="4">
        <v>114371531.47490001</v>
      </c>
      <c r="F220" s="4">
        <v>0</v>
      </c>
      <c r="G220" s="4">
        <v>228296.13819999999</v>
      </c>
      <c r="H220" s="120">
        <v>163175.97719999999</v>
      </c>
      <c r="I220" s="4">
        <v>4035100.9909999999</v>
      </c>
      <c r="J220" s="4">
        <v>35373949.784500003</v>
      </c>
      <c r="K220" s="5">
        <f t="shared" si="21"/>
        <v>154172054.36580002</v>
      </c>
      <c r="L220" s="7"/>
      <c r="M220" s="146"/>
      <c r="N220" s="149"/>
      <c r="O220" s="8">
        <v>15</v>
      </c>
      <c r="P220" s="4" t="s">
        <v>629</v>
      </c>
      <c r="Q220" s="4">
        <v>86773187.691100001</v>
      </c>
      <c r="R220" s="4">
        <v>-2620951.4900000002</v>
      </c>
      <c r="S220" s="4">
        <v>173207.29550000001</v>
      </c>
      <c r="T220" s="4">
        <v>123800.9102</v>
      </c>
      <c r="U220" s="4">
        <v>3061413.7201</v>
      </c>
      <c r="V220" s="4">
        <v>28090075.051199999</v>
      </c>
      <c r="W220" s="5">
        <f t="shared" si="22"/>
        <v>115600733.1781</v>
      </c>
    </row>
    <row r="221" spans="1:23" ht="25" customHeight="1" x14ac:dyDescent="0.3">
      <c r="A221" s="154"/>
      <c r="B221" s="149"/>
      <c r="C221" s="1">
        <v>19</v>
      </c>
      <c r="D221" s="4" t="s">
        <v>264</v>
      </c>
      <c r="E221" s="4">
        <v>149365891.16409999</v>
      </c>
      <c r="F221" s="4">
        <v>0</v>
      </c>
      <c r="G221" s="4">
        <v>298148.11170000001</v>
      </c>
      <c r="H221" s="120">
        <v>213103.07670000001</v>
      </c>
      <c r="I221" s="4">
        <v>5269724.4469999997</v>
      </c>
      <c r="J221" s="4">
        <v>48358346.0229</v>
      </c>
      <c r="K221" s="5">
        <f t="shared" si="21"/>
        <v>203505212.82239997</v>
      </c>
      <c r="L221" s="7"/>
      <c r="M221" s="146"/>
      <c r="N221" s="149"/>
      <c r="O221" s="8">
        <v>16</v>
      </c>
      <c r="P221" s="4" t="s">
        <v>630</v>
      </c>
      <c r="Q221" s="4">
        <v>143412460.6151</v>
      </c>
      <c r="R221" s="4">
        <v>-2620951.4900000002</v>
      </c>
      <c r="S221" s="4">
        <v>286264.51449999999</v>
      </c>
      <c r="T221" s="4">
        <v>204609.20740000001</v>
      </c>
      <c r="U221" s="4">
        <v>5059683.5985000003</v>
      </c>
      <c r="V221" s="4">
        <v>43358088.558200002</v>
      </c>
      <c r="W221" s="5">
        <f t="shared" si="22"/>
        <v>189700155.00369999</v>
      </c>
    </row>
    <row r="222" spans="1:23" ht="25" customHeight="1" x14ac:dyDescent="0.3">
      <c r="A222" s="154"/>
      <c r="B222" s="149"/>
      <c r="C222" s="1">
        <v>20</v>
      </c>
      <c r="D222" s="4" t="s">
        <v>265</v>
      </c>
      <c r="E222" s="4">
        <v>118404649.9823</v>
      </c>
      <c r="F222" s="4">
        <v>0</v>
      </c>
      <c r="G222" s="4">
        <v>236346.6152</v>
      </c>
      <c r="H222" s="120">
        <v>168930.10190000001</v>
      </c>
      <c r="I222" s="4">
        <v>4177391.9988000002</v>
      </c>
      <c r="J222" s="4">
        <v>40505456.377599999</v>
      </c>
      <c r="K222" s="5">
        <f t="shared" si="21"/>
        <v>163492775.0758</v>
      </c>
      <c r="L222" s="7"/>
      <c r="M222" s="146"/>
      <c r="N222" s="149"/>
      <c r="O222" s="8">
        <v>17</v>
      </c>
      <c r="P222" s="4" t="s">
        <v>631</v>
      </c>
      <c r="Q222" s="4">
        <v>115551536.53820001</v>
      </c>
      <c r="R222" s="4">
        <v>-2620951.4900000002</v>
      </c>
      <c r="S222" s="4">
        <v>230651.5373</v>
      </c>
      <c r="T222" s="4">
        <v>164859.5122</v>
      </c>
      <c r="U222" s="4">
        <v>4076732.3265</v>
      </c>
      <c r="V222" s="4">
        <v>33216319.684999999</v>
      </c>
      <c r="W222" s="5">
        <f t="shared" si="22"/>
        <v>150619148.1092</v>
      </c>
    </row>
    <row r="223" spans="1:23" ht="25" customHeight="1" x14ac:dyDescent="0.3">
      <c r="A223" s="154"/>
      <c r="B223" s="149"/>
      <c r="C223" s="1">
        <v>21</v>
      </c>
      <c r="D223" s="4" t="s">
        <v>266</v>
      </c>
      <c r="E223" s="4">
        <v>93905402.277099997</v>
      </c>
      <c r="F223" s="4">
        <v>0</v>
      </c>
      <c r="G223" s="4">
        <v>187443.85440000001</v>
      </c>
      <c r="H223" s="120">
        <v>133976.57250000001</v>
      </c>
      <c r="I223" s="4">
        <v>3313042.8254</v>
      </c>
      <c r="J223" s="4">
        <v>33695165.508299999</v>
      </c>
      <c r="K223" s="5">
        <f t="shared" si="21"/>
        <v>131235031.0377</v>
      </c>
      <c r="L223" s="7"/>
      <c r="M223" s="147"/>
      <c r="N223" s="150"/>
      <c r="O223" s="8">
        <v>18</v>
      </c>
      <c r="P223" s="4" t="s">
        <v>632</v>
      </c>
      <c r="Q223" s="4">
        <v>135572567.01859999</v>
      </c>
      <c r="R223" s="4">
        <v>-2620951.4900000002</v>
      </c>
      <c r="S223" s="4">
        <v>270615.36290000001</v>
      </c>
      <c r="T223" s="4">
        <v>193423.88630000001</v>
      </c>
      <c r="U223" s="4">
        <v>4783087.1238000002</v>
      </c>
      <c r="V223" s="4">
        <v>38623348.315499999</v>
      </c>
      <c r="W223" s="5">
        <f t="shared" si="22"/>
        <v>176822090.21709999</v>
      </c>
    </row>
    <row r="224" spans="1:23" ht="25" customHeight="1" x14ac:dyDescent="0.3">
      <c r="A224" s="154"/>
      <c r="B224" s="149"/>
      <c r="C224" s="1">
        <v>22</v>
      </c>
      <c r="D224" s="4" t="s">
        <v>267</v>
      </c>
      <c r="E224" s="4">
        <v>110337597.3011</v>
      </c>
      <c r="F224" s="4">
        <v>0</v>
      </c>
      <c r="G224" s="4">
        <v>220244.0331</v>
      </c>
      <c r="H224" s="120">
        <v>157420.6888</v>
      </c>
      <c r="I224" s="4">
        <v>3892781.2058000001</v>
      </c>
      <c r="J224" s="4">
        <v>38890034.8618</v>
      </c>
      <c r="K224" s="5">
        <f t="shared" si="21"/>
        <v>153498078.09060001</v>
      </c>
      <c r="L224" s="7"/>
      <c r="M224" s="14"/>
      <c r="N224" s="151" t="s">
        <v>839</v>
      </c>
      <c r="O224" s="152"/>
      <c r="P224" s="153"/>
      <c r="Q224" s="10">
        <f>SUM(Q206:Q223)</f>
        <v>2150220428.4023995</v>
      </c>
      <c r="R224" s="10">
        <f t="shared" ref="R224:W224" si="25">SUM(R206:R223)</f>
        <v>-47177126.820000023</v>
      </c>
      <c r="S224" s="10">
        <f t="shared" si="25"/>
        <v>4292038.5328000002</v>
      </c>
      <c r="T224" s="10">
        <f t="shared" si="25"/>
        <v>3067759.2141999998</v>
      </c>
      <c r="U224" s="10">
        <f t="shared" si="25"/>
        <v>75861155.914800003</v>
      </c>
      <c r="V224" s="10">
        <f t="shared" si="25"/>
        <v>658757522.46750009</v>
      </c>
      <c r="W224" s="10">
        <f t="shared" si="25"/>
        <v>2845021777.7117</v>
      </c>
    </row>
    <row r="225" spans="1:23" ht="25" customHeight="1" x14ac:dyDescent="0.3">
      <c r="A225" s="154"/>
      <c r="B225" s="149"/>
      <c r="C225" s="1">
        <v>23</v>
      </c>
      <c r="D225" s="4" t="s">
        <v>268</v>
      </c>
      <c r="E225" s="4">
        <v>137117907.16139999</v>
      </c>
      <c r="F225" s="4">
        <v>0</v>
      </c>
      <c r="G225" s="4">
        <v>273700.00459999999</v>
      </c>
      <c r="H225" s="120">
        <v>195628.65160000001</v>
      </c>
      <c r="I225" s="4">
        <v>4837607.7152000004</v>
      </c>
      <c r="J225" s="4">
        <v>47071285.386100002</v>
      </c>
      <c r="K225" s="5">
        <f t="shared" si="21"/>
        <v>189496128.91889998</v>
      </c>
      <c r="L225" s="7"/>
      <c r="M225" s="145">
        <v>29</v>
      </c>
      <c r="N225" s="148" t="s">
        <v>52</v>
      </c>
      <c r="O225" s="8">
        <v>1</v>
      </c>
      <c r="P225" s="4" t="s">
        <v>633</v>
      </c>
      <c r="Q225" s="4">
        <v>84726512.776899993</v>
      </c>
      <c r="R225" s="4">
        <v>-2734288.18</v>
      </c>
      <c r="S225" s="4">
        <v>169121.94339999999</v>
      </c>
      <c r="T225" s="4">
        <v>120880.88129999999</v>
      </c>
      <c r="U225" s="4">
        <v>2989205.7163</v>
      </c>
      <c r="V225" s="4">
        <v>27718929.002300002</v>
      </c>
      <c r="W225" s="5">
        <f t="shared" si="22"/>
        <v>112990362.14019999</v>
      </c>
    </row>
    <row r="226" spans="1:23" ht="25" customHeight="1" x14ac:dyDescent="0.3">
      <c r="A226" s="154"/>
      <c r="B226" s="149"/>
      <c r="C226" s="1">
        <v>24</v>
      </c>
      <c r="D226" s="4" t="s">
        <v>269</v>
      </c>
      <c r="E226" s="4">
        <v>112840002.40800001</v>
      </c>
      <c r="F226" s="4">
        <v>0</v>
      </c>
      <c r="G226" s="4">
        <v>225239.06479999999</v>
      </c>
      <c r="H226" s="120">
        <v>160990.91639999999</v>
      </c>
      <c r="I226" s="4">
        <v>3981067.6631</v>
      </c>
      <c r="J226" s="4">
        <v>34930995.124399997</v>
      </c>
      <c r="K226" s="5">
        <f t="shared" si="21"/>
        <v>152138295.1767</v>
      </c>
      <c r="L226" s="7"/>
      <c r="M226" s="146"/>
      <c r="N226" s="149"/>
      <c r="O226" s="8">
        <v>2</v>
      </c>
      <c r="P226" s="4" t="s">
        <v>634</v>
      </c>
      <c r="Q226" s="4">
        <v>84964182.370800003</v>
      </c>
      <c r="R226" s="4">
        <v>-2734288.18</v>
      </c>
      <c r="S226" s="4">
        <v>169596.35389999999</v>
      </c>
      <c r="T226" s="4">
        <v>121219.96890000001</v>
      </c>
      <c r="U226" s="4">
        <v>2997590.852</v>
      </c>
      <c r="V226" s="4">
        <v>27166861.768800002</v>
      </c>
      <c r="W226" s="5">
        <f t="shared" si="22"/>
        <v>112685163.1344</v>
      </c>
    </row>
    <row r="227" spans="1:23" ht="25" customHeight="1" x14ac:dyDescent="0.3">
      <c r="A227" s="154"/>
      <c r="B227" s="150"/>
      <c r="C227" s="1">
        <v>25</v>
      </c>
      <c r="D227" s="4" t="s">
        <v>270</v>
      </c>
      <c r="E227" s="4">
        <v>108365053.77949999</v>
      </c>
      <c r="F227" s="4">
        <v>0</v>
      </c>
      <c r="G227" s="4">
        <v>216306.65410000001</v>
      </c>
      <c r="H227" s="120">
        <v>154606.42449999999</v>
      </c>
      <c r="I227" s="4">
        <v>3823188.6052000001</v>
      </c>
      <c r="J227" s="4">
        <v>33424101.5198</v>
      </c>
      <c r="K227" s="5">
        <f t="shared" si="21"/>
        <v>145983256.9831</v>
      </c>
      <c r="L227" s="7"/>
      <c r="M227" s="146"/>
      <c r="N227" s="149"/>
      <c r="O227" s="8">
        <v>3</v>
      </c>
      <c r="P227" s="4" t="s">
        <v>862</v>
      </c>
      <c r="Q227" s="4">
        <v>105851099.463</v>
      </c>
      <c r="R227" s="4">
        <v>-2734288.18</v>
      </c>
      <c r="S227" s="4">
        <v>211288.56909999999</v>
      </c>
      <c r="T227" s="4">
        <v>151019.7194</v>
      </c>
      <c r="U227" s="4">
        <v>3734494.6844000001</v>
      </c>
      <c r="V227" s="4">
        <v>33141305.014199998</v>
      </c>
      <c r="W227" s="5">
        <f t="shared" si="22"/>
        <v>140354919.2701</v>
      </c>
    </row>
    <row r="228" spans="1:23" ht="25" customHeight="1" x14ac:dyDescent="0.3">
      <c r="A228" s="1"/>
      <c r="B228" s="151" t="s">
        <v>821</v>
      </c>
      <c r="C228" s="152"/>
      <c r="D228" s="153"/>
      <c r="E228" s="10">
        <f>SUM(E203:E227)</f>
        <v>2775041135.3302999</v>
      </c>
      <c r="F228" s="10">
        <f t="shared" ref="F228:K228" si="26">SUM(F203:F227)</f>
        <v>0</v>
      </c>
      <c r="G228" s="10">
        <f t="shared" si="26"/>
        <v>5539238.3614999978</v>
      </c>
      <c r="H228" s="10">
        <f t="shared" si="26"/>
        <v>3959202.4616999999</v>
      </c>
      <c r="I228" s="10">
        <f t="shared" si="26"/>
        <v>97905231.229499996</v>
      </c>
      <c r="J228" s="10">
        <f t="shared" si="26"/>
        <v>921940035.93589985</v>
      </c>
      <c r="K228" s="10">
        <f t="shared" si="26"/>
        <v>3804384843.3189001</v>
      </c>
      <c r="L228" s="7"/>
      <c r="M228" s="146"/>
      <c r="N228" s="149"/>
      <c r="O228" s="8">
        <v>4</v>
      </c>
      <c r="P228" s="4" t="s">
        <v>863</v>
      </c>
      <c r="Q228" s="4">
        <v>93570032.274700001</v>
      </c>
      <c r="R228" s="4">
        <v>-2734288.18</v>
      </c>
      <c r="S228" s="4">
        <v>186774.42499999999</v>
      </c>
      <c r="T228" s="4">
        <v>133498.09390000001</v>
      </c>
      <c r="U228" s="4">
        <v>3301210.7566</v>
      </c>
      <c r="V228" s="4">
        <v>27693276.950599998</v>
      </c>
      <c r="W228" s="5">
        <f t="shared" si="22"/>
        <v>122150504.32079998</v>
      </c>
    </row>
    <row r="229" spans="1:23" ht="25" customHeight="1" x14ac:dyDescent="0.25">
      <c r="A229" s="154">
        <v>11</v>
      </c>
      <c r="B229" s="148" t="s">
        <v>34</v>
      </c>
      <c r="C229" s="1">
        <v>1</v>
      </c>
      <c r="D229" s="4" t="s">
        <v>271</v>
      </c>
      <c r="E229" s="4">
        <v>123055775.97409999</v>
      </c>
      <c r="F229" s="4">
        <v>-3596837.0296999998</v>
      </c>
      <c r="G229" s="4">
        <v>245630.69219999999</v>
      </c>
      <c r="H229" s="4">
        <v>175565.94930000001</v>
      </c>
      <c r="I229" s="4">
        <v>4341486.7072000001</v>
      </c>
      <c r="J229" s="4">
        <v>36106315.712200001</v>
      </c>
      <c r="K229" s="5">
        <f t="shared" si="21"/>
        <v>160327938.00530002</v>
      </c>
      <c r="L229" s="7"/>
      <c r="M229" s="146"/>
      <c r="N229" s="149"/>
      <c r="O229" s="8">
        <v>5</v>
      </c>
      <c r="P229" s="4" t="s">
        <v>864</v>
      </c>
      <c r="Q229" s="4">
        <v>88546609.472100005</v>
      </c>
      <c r="R229" s="4">
        <v>-2734288.18</v>
      </c>
      <c r="S229" s="4">
        <v>176747.20920000001</v>
      </c>
      <c r="T229" s="4">
        <v>126331.08379999999</v>
      </c>
      <c r="U229" s="4">
        <v>3123981.1779999998</v>
      </c>
      <c r="V229" s="4">
        <v>27322674.2313</v>
      </c>
      <c r="W229" s="5">
        <f t="shared" si="22"/>
        <v>116562054.99439999</v>
      </c>
    </row>
    <row r="230" spans="1:23" ht="25" customHeight="1" x14ac:dyDescent="0.25">
      <c r="A230" s="154"/>
      <c r="B230" s="149"/>
      <c r="C230" s="1">
        <v>2</v>
      </c>
      <c r="D230" s="4" t="s">
        <v>272</v>
      </c>
      <c r="E230" s="4">
        <v>115549180.2815</v>
      </c>
      <c r="F230" s="4">
        <v>-3521771.0728000002</v>
      </c>
      <c r="G230" s="4">
        <v>230646.834</v>
      </c>
      <c r="H230" s="4">
        <v>164856.15049999999</v>
      </c>
      <c r="I230" s="4">
        <v>4076649.1962000001</v>
      </c>
      <c r="J230" s="4">
        <v>36463544.2848</v>
      </c>
      <c r="K230" s="5">
        <f t="shared" si="21"/>
        <v>152963105.6742</v>
      </c>
      <c r="L230" s="7"/>
      <c r="M230" s="146"/>
      <c r="N230" s="149"/>
      <c r="O230" s="8">
        <v>6</v>
      </c>
      <c r="P230" s="4" t="s">
        <v>635</v>
      </c>
      <c r="Q230" s="4">
        <v>100850239.03399999</v>
      </c>
      <c r="R230" s="4">
        <v>-2734288.18</v>
      </c>
      <c r="S230" s="4">
        <v>201306.38990000001</v>
      </c>
      <c r="T230" s="4">
        <v>143884.89939999999</v>
      </c>
      <c r="U230" s="4">
        <v>3558061.1208000001</v>
      </c>
      <c r="V230" s="4">
        <v>32334909.746100001</v>
      </c>
      <c r="W230" s="5">
        <f t="shared" si="22"/>
        <v>134354113.01019999</v>
      </c>
    </row>
    <row r="231" spans="1:23" ht="25" customHeight="1" x14ac:dyDescent="0.25">
      <c r="A231" s="154"/>
      <c r="B231" s="149"/>
      <c r="C231" s="1">
        <v>3</v>
      </c>
      <c r="D231" s="4" t="s">
        <v>849</v>
      </c>
      <c r="E231" s="4">
        <v>116543898.49950001</v>
      </c>
      <c r="F231" s="4">
        <v>-3531718.2549999999</v>
      </c>
      <c r="G231" s="4">
        <v>232632.38339999999</v>
      </c>
      <c r="H231" s="4">
        <v>166275.3333</v>
      </c>
      <c r="I231" s="4">
        <v>4111743.4929999998</v>
      </c>
      <c r="J231" s="4">
        <v>36497235.441100001</v>
      </c>
      <c r="K231" s="5">
        <f t="shared" si="21"/>
        <v>154020066.8953</v>
      </c>
      <c r="L231" s="7"/>
      <c r="M231" s="146"/>
      <c r="N231" s="149"/>
      <c r="O231" s="8">
        <v>7</v>
      </c>
      <c r="P231" s="4" t="s">
        <v>636</v>
      </c>
      <c r="Q231" s="4">
        <v>84527484.286799997</v>
      </c>
      <c r="R231" s="4">
        <v>-2734288.18</v>
      </c>
      <c r="S231" s="4">
        <v>168724.6642</v>
      </c>
      <c r="T231" s="4">
        <v>120596.92359999999</v>
      </c>
      <c r="U231" s="4">
        <v>2982183.8635</v>
      </c>
      <c r="V231" s="4">
        <v>28276842.8574</v>
      </c>
      <c r="W231" s="5">
        <f t="shared" si="22"/>
        <v>113341544.41549999</v>
      </c>
    </row>
    <row r="232" spans="1:23" ht="25" customHeight="1" x14ac:dyDescent="0.25">
      <c r="A232" s="154"/>
      <c r="B232" s="149"/>
      <c r="C232" s="1">
        <v>4</v>
      </c>
      <c r="D232" s="4" t="s">
        <v>34</v>
      </c>
      <c r="E232" s="4">
        <v>112380883.6752</v>
      </c>
      <c r="F232" s="4">
        <v>-3490088.1068000002</v>
      </c>
      <c r="G232" s="4">
        <v>224322.6214</v>
      </c>
      <c r="H232" s="4">
        <v>160335.88320000001</v>
      </c>
      <c r="I232" s="4">
        <v>3964869.6597000002</v>
      </c>
      <c r="J232" s="4">
        <v>34287577.934199996</v>
      </c>
      <c r="K232" s="5">
        <f t="shared" si="21"/>
        <v>147527901.66690001</v>
      </c>
      <c r="L232" s="7"/>
      <c r="M232" s="146"/>
      <c r="N232" s="149"/>
      <c r="O232" s="8">
        <v>8</v>
      </c>
      <c r="P232" s="4" t="s">
        <v>637</v>
      </c>
      <c r="Q232" s="4">
        <v>87786131.907800004</v>
      </c>
      <c r="R232" s="4">
        <v>-2734288.18</v>
      </c>
      <c r="S232" s="4">
        <v>175229.22570000001</v>
      </c>
      <c r="T232" s="4">
        <v>125246.09639999999</v>
      </c>
      <c r="U232" s="4">
        <v>3097151.0416999999</v>
      </c>
      <c r="V232" s="4">
        <v>27707089.593800001</v>
      </c>
      <c r="W232" s="5">
        <f t="shared" si="22"/>
        <v>116156559.68540001</v>
      </c>
    </row>
    <row r="233" spans="1:23" ht="25" customHeight="1" x14ac:dyDescent="0.25">
      <c r="A233" s="154"/>
      <c r="B233" s="149"/>
      <c r="C233" s="1">
        <v>5</v>
      </c>
      <c r="D233" s="4" t="s">
        <v>273</v>
      </c>
      <c r="E233" s="4">
        <v>112016201.5214</v>
      </c>
      <c r="F233" s="4">
        <v>-3486441.2851999998</v>
      </c>
      <c r="G233" s="4">
        <v>223594.68210000001</v>
      </c>
      <c r="H233" s="4">
        <v>159815.58439999999</v>
      </c>
      <c r="I233" s="4">
        <v>3952003.4394</v>
      </c>
      <c r="J233" s="4">
        <v>35660218.493000001</v>
      </c>
      <c r="K233" s="5">
        <f t="shared" si="21"/>
        <v>148525392.43510002</v>
      </c>
      <c r="L233" s="7"/>
      <c r="M233" s="146"/>
      <c r="N233" s="149"/>
      <c r="O233" s="8">
        <v>9</v>
      </c>
      <c r="P233" s="4" t="s">
        <v>638</v>
      </c>
      <c r="Q233" s="4">
        <v>86342016.557799995</v>
      </c>
      <c r="R233" s="4">
        <v>-2734288.18</v>
      </c>
      <c r="S233" s="4">
        <v>172346.63810000001</v>
      </c>
      <c r="T233" s="4">
        <v>123185.7503</v>
      </c>
      <c r="U233" s="4">
        <v>3046201.7259</v>
      </c>
      <c r="V233" s="4">
        <v>27590157.164099999</v>
      </c>
      <c r="W233" s="5">
        <f t="shared" si="22"/>
        <v>114539619.65619999</v>
      </c>
    </row>
    <row r="234" spans="1:23" ht="25" customHeight="1" x14ac:dyDescent="0.25">
      <c r="A234" s="154"/>
      <c r="B234" s="149"/>
      <c r="C234" s="1">
        <v>6</v>
      </c>
      <c r="D234" s="4" t="s">
        <v>274</v>
      </c>
      <c r="E234" s="4">
        <v>116428741.02249999</v>
      </c>
      <c r="F234" s="4">
        <v>-3530566.6801999998</v>
      </c>
      <c r="G234" s="4">
        <v>232402.51850000001</v>
      </c>
      <c r="H234" s="4">
        <v>166111.03599999999</v>
      </c>
      <c r="I234" s="4">
        <v>4107680.6633000001</v>
      </c>
      <c r="J234" s="4">
        <v>34752969.004299998</v>
      </c>
      <c r="K234" s="5">
        <f t="shared" si="21"/>
        <v>152157337.56439999</v>
      </c>
      <c r="L234" s="7"/>
      <c r="M234" s="146"/>
      <c r="N234" s="149"/>
      <c r="O234" s="8">
        <v>10</v>
      </c>
      <c r="P234" s="4" t="s">
        <v>639</v>
      </c>
      <c r="Q234" s="4">
        <v>98015250.605900005</v>
      </c>
      <c r="R234" s="4">
        <v>-2734288.18</v>
      </c>
      <c r="S234" s="4">
        <v>195647.49119999999</v>
      </c>
      <c r="T234" s="4">
        <v>139840.16899999999</v>
      </c>
      <c r="U234" s="4">
        <v>3458040.9106000001</v>
      </c>
      <c r="V234" s="4">
        <v>31844012.789799999</v>
      </c>
      <c r="W234" s="5">
        <f t="shared" si="22"/>
        <v>130918503.78650001</v>
      </c>
    </row>
    <row r="235" spans="1:23" ht="25" customHeight="1" x14ac:dyDescent="0.25">
      <c r="A235" s="154"/>
      <c r="B235" s="149"/>
      <c r="C235" s="1">
        <v>7</v>
      </c>
      <c r="D235" s="4" t="s">
        <v>275</v>
      </c>
      <c r="E235" s="4">
        <v>136038114.36750001</v>
      </c>
      <c r="F235" s="4">
        <v>-3726660.4136999999</v>
      </c>
      <c r="G235" s="4">
        <v>271544.6384</v>
      </c>
      <c r="H235" s="4">
        <v>194088.0913</v>
      </c>
      <c r="I235" s="4">
        <v>4799511.9329000004</v>
      </c>
      <c r="J235" s="4">
        <v>40701833.2808</v>
      </c>
      <c r="K235" s="5">
        <f t="shared" si="21"/>
        <v>178278431.89719999</v>
      </c>
      <c r="L235" s="7"/>
      <c r="M235" s="146"/>
      <c r="N235" s="149"/>
      <c r="O235" s="8">
        <v>11</v>
      </c>
      <c r="P235" s="4" t="s">
        <v>640</v>
      </c>
      <c r="Q235" s="4">
        <v>103781548.2403</v>
      </c>
      <c r="R235" s="4">
        <v>-2734288.18</v>
      </c>
      <c r="S235" s="4">
        <v>207157.55379999999</v>
      </c>
      <c r="T235" s="4">
        <v>148067.05239999999</v>
      </c>
      <c r="U235" s="4">
        <v>3661479.5898000002</v>
      </c>
      <c r="V235" s="4">
        <v>34373626.657399997</v>
      </c>
      <c r="W235" s="5">
        <f t="shared" si="22"/>
        <v>139437590.91369998</v>
      </c>
    </row>
    <row r="236" spans="1:23" ht="25" customHeight="1" x14ac:dyDescent="0.25">
      <c r="A236" s="154"/>
      <c r="B236" s="149"/>
      <c r="C236" s="1">
        <v>8</v>
      </c>
      <c r="D236" s="4" t="s">
        <v>276</v>
      </c>
      <c r="E236" s="4">
        <v>120498937.29180001</v>
      </c>
      <c r="F236" s="4">
        <v>-3571268.6428999999</v>
      </c>
      <c r="G236" s="4">
        <v>240527.0061</v>
      </c>
      <c r="H236" s="4">
        <v>171918.06030000001</v>
      </c>
      <c r="I236" s="4">
        <v>4251279.7983999997</v>
      </c>
      <c r="J236" s="4">
        <v>36056984.843400002</v>
      </c>
      <c r="K236" s="5">
        <f t="shared" si="21"/>
        <v>157648378.35710001</v>
      </c>
      <c r="L236" s="7"/>
      <c r="M236" s="146"/>
      <c r="N236" s="149"/>
      <c r="O236" s="8">
        <v>12</v>
      </c>
      <c r="P236" s="4" t="s">
        <v>641</v>
      </c>
      <c r="Q236" s="4">
        <v>119947553.60690001</v>
      </c>
      <c r="R236" s="4">
        <v>-2734288.18</v>
      </c>
      <c r="S236" s="4">
        <v>239426.3933</v>
      </c>
      <c r="T236" s="4">
        <v>171131.391</v>
      </c>
      <c r="U236" s="4">
        <v>4231826.6283999998</v>
      </c>
      <c r="V236" s="4">
        <v>35896159.974399999</v>
      </c>
      <c r="W236" s="5">
        <f t="shared" si="22"/>
        <v>157751809.81400001</v>
      </c>
    </row>
    <row r="237" spans="1:23" ht="25" customHeight="1" x14ac:dyDescent="0.25">
      <c r="A237" s="154"/>
      <c r="B237" s="149"/>
      <c r="C237" s="1">
        <v>9</v>
      </c>
      <c r="D237" s="4" t="s">
        <v>277</v>
      </c>
      <c r="E237" s="4">
        <v>109022668.82340001</v>
      </c>
      <c r="F237" s="4">
        <v>-3456505.9582000002</v>
      </c>
      <c r="G237" s="4">
        <v>217619.3144</v>
      </c>
      <c r="H237" s="4">
        <v>155544.65599999999</v>
      </c>
      <c r="I237" s="4">
        <v>3846389.6856999998</v>
      </c>
      <c r="J237" s="4">
        <v>33855074.109999999</v>
      </c>
      <c r="K237" s="5">
        <f t="shared" si="21"/>
        <v>143640790.63130003</v>
      </c>
      <c r="L237" s="7"/>
      <c r="M237" s="146"/>
      <c r="N237" s="149"/>
      <c r="O237" s="8">
        <v>13</v>
      </c>
      <c r="P237" s="4" t="s">
        <v>642</v>
      </c>
      <c r="Q237" s="4">
        <v>111808421.36149999</v>
      </c>
      <c r="R237" s="4">
        <v>-2734288.18</v>
      </c>
      <c r="S237" s="4">
        <v>223179.9338</v>
      </c>
      <c r="T237" s="4">
        <v>159519.14060000001</v>
      </c>
      <c r="U237" s="4">
        <v>3944672.8221</v>
      </c>
      <c r="V237" s="4">
        <v>33382624.315900002</v>
      </c>
      <c r="W237" s="5">
        <f t="shared" si="22"/>
        <v>146784129.39389998</v>
      </c>
    </row>
    <row r="238" spans="1:23" ht="25" customHeight="1" x14ac:dyDescent="0.25">
      <c r="A238" s="154"/>
      <c r="B238" s="149"/>
      <c r="C238" s="1">
        <v>10</v>
      </c>
      <c r="D238" s="4" t="s">
        <v>278</v>
      </c>
      <c r="E238" s="4">
        <v>151432015.37439999</v>
      </c>
      <c r="F238" s="4">
        <v>-3880599.4237000002</v>
      </c>
      <c r="G238" s="4">
        <v>302272.28639999998</v>
      </c>
      <c r="H238" s="4">
        <v>216050.85430000001</v>
      </c>
      <c r="I238" s="4">
        <v>5342618.6343999999</v>
      </c>
      <c r="J238" s="4">
        <v>42124608.618699998</v>
      </c>
      <c r="K238" s="5">
        <f t="shared" si="21"/>
        <v>195536966.34449998</v>
      </c>
      <c r="L238" s="7"/>
      <c r="M238" s="146"/>
      <c r="N238" s="149"/>
      <c r="O238" s="8">
        <v>14</v>
      </c>
      <c r="P238" s="4" t="s">
        <v>643</v>
      </c>
      <c r="Q238" s="4">
        <v>97462314.7993</v>
      </c>
      <c r="R238" s="4">
        <v>-2734288.18</v>
      </c>
      <c r="S238" s="4">
        <v>194543.78030000001</v>
      </c>
      <c r="T238" s="4">
        <v>139051.28529999999</v>
      </c>
      <c r="U238" s="4">
        <v>3438532.9807000002</v>
      </c>
      <c r="V238" s="4">
        <v>32041117.016600002</v>
      </c>
      <c r="W238" s="5">
        <f t="shared" si="22"/>
        <v>130541271.6822</v>
      </c>
    </row>
    <row r="239" spans="1:23" ht="25" customHeight="1" x14ac:dyDescent="0.25">
      <c r="A239" s="154"/>
      <c r="B239" s="149"/>
      <c r="C239" s="1">
        <v>11</v>
      </c>
      <c r="D239" s="4" t="s">
        <v>279</v>
      </c>
      <c r="E239" s="4">
        <v>117478696.2581</v>
      </c>
      <c r="F239" s="4">
        <v>-3541066.2326000002</v>
      </c>
      <c r="G239" s="4">
        <v>234498.32610000001</v>
      </c>
      <c r="H239" s="4">
        <v>167609.02660000001</v>
      </c>
      <c r="I239" s="4">
        <v>4144723.7574999998</v>
      </c>
      <c r="J239" s="4">
        <v>35879978.377999999</v>
      </c>
      <c r="K239" s="5">
        <f t="shared" si="21"/>
        <v>154364439.51370001</v>
      </c>
      <c r="L239" s="7"/>
      <c r="M239" s="146"/>
      <c r="N239" s="149"/>
      <c r="O239" s="8">
        <v>15</v>
      </c>
      <c r="P239" s="4" t="s">
        <v>644</v>
      </c>
      <c r="Q239" s="4">
        <v>76587958.595799997</v>
      </c>
      <c r="R239" s="4">
        <v>-2734288.18</v>
      </c>
      <c r="S239" s="4">
        <v>152876.63769999999</v>
      </c>
      <c r="T239" s="4">
        <v>109269.4556</v>
      </c>
      <c r="U239" s="4">
        <v>2702072.3045000001</v>
      </c>
      <c r="V239" s="4">
        <v>24858542.5244</v>
      </c>
      <c r="W239" s="5">
        <f t="shared" si="22"/>
        <v>101676431.33799998</v>
      </c>
    </row>
    <row r="240" spans="1:23" ht="25" customHeight="1" x14ac:dyDescent="0.25">
      <c r="A240" s="154"/>
      <c r="B240" s="149"/>
      <c r="C240" s="1">
        <v>12</v>
      </c>
      <c r="D240" s="4" t="s">
        <v>280</v>
      </c>
      <c r="E240" s="4">
        <v>129628717.16590001</v>
      </c>
      <c r="F240" s="4">
        <v>-3662566.4416999999</v>
      </c>
      <c r="G240" s="4">
        <v>258750.8898</v>
      </c>
      <c r="H240" s="4">
        <v>184943.68590000001</v>
      </c>
      <c r="I240" s="4">
        <v>4573384.2884</v>
      </c>
      <c r="J240" s="4">
        <v>39366830.347800002</v>
      </c>
      <c r="K240" s="5">
        <f t="shared" si="21"/>
        <v>170350059.93610001</v>
      </c>
      <c r="L240" s="7"/>
      <c r="M240" s="146"/>
      <c r="N240" s="149"/>
      <c r="O240" s="8">
        <v>16</v>
      </c>
      <c r="P240" s="4" t="s">
        <v>539</v>
      </c>
      <c r="Q240" s="4">
        <v>98690833.0933</v>
      </c>
      <c r="R240" s="4">
        <v>-2734288.18</v>
      </c>
      <c r="S240" s="4">
        <v>196996.01629999999</v>
      </c>
      <c r="T240" s="4">
        <v>140804.03510000001</v>
      </c>
      <c r="U240" s="4">
        <v>3481875.8941000002</v>
      </c>
      <c r="V240" s="4">
        <v>29220852.978599999</v>
      </c>
      <c r="W240" s="5">
        <f t="shared" si="22"/>
        <v>128997073.83739997</v>
      </c>
    </row>
    <row r="241" spans="1:23" ht="25" customHeight="1" x14ac:dyDescent="0.25">
      <c r="A241" s="154"/>
      <c r="B241" s="150"/>
      <c r="C241" s="1">
        <v>13</v>
      </c>
      <c r="D241" s="4" t="s">
        <v>281</v>
      </c>
      <c r="E241" s="4">
        <v>141975609.39379999</v>
      </c>
      <c r="F241" s="4">
        <v>-3786035.3639000002</v>
      </c>
      <c r="G241" s="4">
        <v>283396.42680000002</v>
      </c>
      <c r="H241" s="4">
        <v>202559.22519999999</v>
      </c>
      <c r="I241" s="4">
        <v>5008990.5658</v>
      </c>
      <c r="J241" s="4">
        <v>42326024.728799999</v>
      </c>
      <c r="K241" s="5">
        <f t="shared" si="21"/>
        <v>186010544.9765</v>
      </c>
      <c r="L241" s="7"/>
      <c r="M241" s="146"/>
      <c r="N241" s="149"/>
      <c r="O241" s="8">
        <v>17</v>
      </c>
      <c r="P241" s="4" t="s">
        <v>645</v>
      </c>
      <c r="Q241" s="4">
        <v>87009462.884299994</v>
      </c>
      <c r="R241" s="4">
        <v>-2734288.18</v>
      </c>
      <c r="S241" s="4">
        <v>173678.92259999999</v>
      </c>
      <c r="T241" s="4">
        <v>124138.00840000001</v>
      </c>
      <c r="U241" s="4">
        <v>3069749.6603999999</v>
      </c>
      <c r="V241" s="4">
        <v>26684953.993000001</v>
      </c>
      <c r="W241" s="5">
        <f t="shared" si="22"/>
        <v>114327695.28869998</v>
      </c>
    </row>
    <row r="242" spans="1:23" ht="25" customHeight="1" x14ac:dyDescent="0.3">
      <c r="A242" s="1"/>
      <c r="B242" s="151" t="s">
        <v>822</v>
      </c>
      <c r="C242" s="152"/>
      <c r="D242" s="153"/>
      <c r="E242" s="10">
        <f>SUM(E229:E241)</f>
        <v>1602049439.6491001</v>
      </c>
      <c r="F242" s="10">
        <f t="shared" ref="F242:K242" si="27">SUM(F229:F241)</f>
        <v>-46782124.906399995</v>
      </c>
      <c r="G242" s="10">
        <f t="shared" si="27"/>
        <v>3197838.6196000003</v>
      </c>
      <c r="H242" s="10">
        <f t="shared" si="27"/>
        <v>2285673.5362999998</v>
      </c>
      <c r="I242" s="10">
        <f t="shared" si="27"/>
        <v>56521331.82190001</v>
      </c>
      <c r="J242" s="10">
        <f t="shared" si="27"/>
        <v>484079195.1771</v>
      </c>
      <c r="K242" s="10">
        <f t="shared" si="27"/>
        <v>2101351353.8976002</v>
      </c>
      <c r="L242" s="7"/>
      <c r="M242" s="146"/>
      <c r="N242" s="149"/>
      <c r="O242" s="8">
        <v>18</v>
      </c>
      <c r="P242" s="4" t="s">
        <v>865</v>
      </c>
      <c r="Q242" s="4">
        <v>90708307.028300002</v>
      </c>
      <c r="R242" s="4">
        <v>-2734288.18</v>
      </c>
      <c r="S242" s="4">
        <v>181062.15710000001</v>
      </c>
      <c r="T242" s="4">
        <v>129415.2176</v>
      </c>
      <c r="U242" s="4">
        <v>3200247.2543000001</v>
      </c>
      <c r="V242" s="4">
        <v>29939841.2555</v>
      </c>
      <c r="W242" s="5">
        <f t="shared" si="22"/>
        <v>121424584.73280001</v>
      </c>
    </row>
    <row r="243" spans="1:23" ht="25" customHeight="1" x14ac:dyDescent="0.25">
      <c r="A243" s="148" t="s">
        <v>35</v>
      </c>
      <c r="B243" s="148" t="s">
        <v>35</v>
      </c>
      <c r="C243" s="1">
        <v>1</v>
      </c>
      <c r="D243" s="4" t="s">
        <v>282</v>
      </c>
      <c r="E243" s="4">
        <v>147400856.0589</v>
      </c>
      <c r="F243" s="4">
        <v>0</v>
      </c>
      <c r="G243" s="4">
        <v>294225.72009999998</v>
      </c>
      <c r="H243" s="4">
        <v>210299.52480000001</v>
      </c>
      <c r="I243" s="4">
        <v>5200396.7479999997</v>
      </c>
      <c r="J243" s="4">
        <v>42106838.322899997</v>
      </c>
      <c r="K243" s="5">
        <f t="shared" si="21"/>
        <v>195212616.37469998</v>
      </c>
      <c r="L243" s="7"/>
      <c r="M243" s="146"/>
      <c r="N243" s="149"/>
      <c r="O243" s="8">
        <v>19</v>
      </c>
      <c r="P243" s="4" t="s">
        <v>646</v>
      </c>
      <c r="Q243" s="4">
        <v>96123084.126599997</v>
      </c>
      <c r="R243" s="4">
        <v>-2734288.18</v>
      </c>
      <c r="S243" s="4">
        <v>191870.55220000001</v>
      </c>
      <c r="T243" s="4">
        <v>137140.5802</v>
      </c>
      <c r="U243" s="4">
        <v>3391284.0635000002</v>
      </c>
      <c r="V243" s="4">
        <v>29718327.384100001</v>
      </c>
      <c r="W243" s="5">
        <f t="shared" si="22"/>
        <v>126827418.5266</v>
      </c>
    </row>
    <row r="244" spans="1:23" ht="25" customHeight="1" x14ac:dyDescent="0.25">
      <c r="A244" s="149"/>
      <c r="B244" s="149"/>
      <c r="C244" s="1">
        <v>2</v>
      </c>
      <c r="D244" s="4" t="s">
        <v>283</v>
      </c>
      <c r="E244" s="4">
        <v>139998739.06009999</v>
      </c>
      <c r="F244" s="4">
        <v>0</v>
      </c>
      <c r="G244" s="4">
        <v>279450.41110000003</v>
      </c>
      <c r="H244" s="4">
        <v>199738.78769999999</v>
      </c>
      <c r="I244" s="4">
        <v>4939245.3124000002</v>
      </c>
      <c r="J244" s="4">
        <v>47791873.805</v>
      </c>
      <c r="K244" s="5">
        <f t="shared" si="21"/>
        <v>193209047.37630001</v>
      </c>
      <c r="L244" s="7"/>
      <c r="M244" s="146"/>
      <c r="N244" s="149"/>
      <c r="O244" s="8">
        <v>20</v>
      </c>
      <c r="P244" s="4" t="s">
        <v>543</v>
      </c>
      <c r="Q244" s="4">
        <v>95127996.436299995</v>
      </c>
      <c r="R244" s="4">
        <v>-2734288.18</v>
      </c>
      <c r="S244" s="4">
        <v>189884.2653</v>
      </c>
      <c r="T244" s="4">
        <v>135720.8702</v>
      </c>
      <c r="U244" s="4">
        <v>3356176.7316000001</v>
      </c>
      <c r="V244" s="4">
        <v>30883412.880100001</v>
      </c>
      <c r="W244" s="5">
        <f t="shared" si="22"/>
        <v>126958903.00349998</v>
      </c>
    </row>
    <row r="245" spans="1:23" ht="25" customHeight="1" x14ac:dyDescent="0.25">
      <c r="A245" s="149"/>
      <c r="B245" s="149"/>
      <c r="C245" s="1">
        <v>3</v>
      </c>
      <c r="D245" s="4" t="s">
        <v>284</v>
      </c>
      <c r="E245" s="4">
        <v>92639729.845200002</v>
      </c>
      <c r="F245" s="4">
        <v>0</v>
      </c>
      <c r="G245" s="4">
        <v>184917.45540000001</v>
      </c>
      <c r="H245" s="4">
        <v>132170.8143</v>
      </c>
      <c r="I245" s="4">
        <v>3268389.0902</v>
      </c>
      <c r="J245" s="4">
        <v>30647460.215700001</v>
      </c>
      <c r="K245" s="5">
        <f t="shared" si="21"/>
        <v>126872667.42080002</v>
      </c>
      <c r="L245" s="7"/>
      <c r="M245" s="146"/>
      <c r="N245" s="149"/>
      <c r="O245" s="8">
        <v>21</v>
      </c>
      <c r="P245" s="4" t="s">
        <v>647</v>
      </c>
      <c r="Q245" s="4">
        <v>102924906.9568</v>
      </c>
      <c r="R245" s="4">
        <v>-2734288.18</v>
      </c>
      <c r="S245" s="4">
        <v>205447.61869999999</v>
      </c>
      <c r="T245" s="4">
        <v>146844.8665</v>
      </c>
      <c r="U245" s="4">
        <v>3631256.7357999999</v>
      </c>
      <c r="V245" s="4">
        <v>32644853.767499998</v>
      </c>
      <c r="W245" s="5">
        <f t="shared" si="22"/>
        <v>136819021.76529998</v>
      </c>
    </row>
    <row r="246" spans="1:23" ht="25" customHeight="1" x14ac:dyDescent="0.25">
      <c r="A246" s="149"/>
      <c r="B246" s="149"/>
      <c r="C246" s="1">
        <v>4</v>
      </c>
      <c r="D246" s="4" t="s">
        <v>285</v>
      </c>
      <c r="E246" s="4">
        <v>95375331.359099999</v>
      </c>
      <c r="F246" s="4">
        <v>0</v>
      </c>
      <c r="G246" s="4">
        <v>190377.96859999999</v>
      </c>
      <c r="H246" s="4">
        <v>136073.7475</v>
      </c>
      <c r="I246" s="4">
        <v>3364902.8662999999</v>
      </c>
      <c r="J246" s="4">
        <v>31673249.9549</v>
      </c>
      <c r="K246" s="5">
        <f t="shared" si="21"/>
        <v>130739935.8964</v>
      </c>
      <c r="L246" s="7"/>
      <c r="M246" s="146"/>
      <c r="N246" s="149"/>
      <c r="O246" s="8">
        <v>22</v>
      </c>
      <c r="P246" s="4" t="s">
        <v>648</v>
      </c>
      <c r="Q246" s="4">
        <v>93421423.663000003</v>
      </c>
      <c r="R246" s="4">
        <v>-2734288.18</v>
      </c>
      <c r="S246" s="4">
        <v>186477.78839999999</v>
      </c>
      <c r="T246" s="4">
        <v>133286.07130000001</v>
      </c>
      <c r="U246" s="4">
        <v>3295967.7494999999</v>
      </c>
      <c r="V246" s="4">
        <v>29690702.097600002</v>
      </c>
      <c r="W246" s="5">
        <f t="shared" si="22"/>
        <v>123993569.18979999</v>
      </c>
    </row>
    <row r="247" spans="1:23" ht="25" customHeight="1" x14ac:dyDescent="0.25">
      <c r="A247" s="149"/>
      <c r="B247" s="149"/>
      <c r="C247" s="1">
        <v>5</v>
      </c>
      <c r="D247" s="4" t="s">
        <v>286</v>
      </c>
      <c r="E247" s="4">
        <v>114197166.9359</v>
      </c>
      <c r="F247" s="4">
        <v>0</v>
      </c>
      <c r="G247" s="4">
        <v>227948.09049999999</v>
      </c>
      <c r="H247" s="4">
        <v>162927.20809999999</v>
      </c>
      <c r="I247" s="4">
        <v>4028949.2982000001</v>
      </c>
      <c r="J247" s="4">
        <v>35208628.883100003</v>
      </c>
      <c r="K247" s="5">
        <f t="shared" si="21"/>
        <v>153825620.41580001</v>
      </c>
      <c r="L247" s="7"/>
      <c r="M247" s="146"/>
      <c r="N247" s="149"/>
      <c r="O247" s="8">
        <v>23</v>
      </c>
      <c r="P247" s="4" t="s">
        <v>649</v>
      </c>
      <c r="Q247" s="4">
        <v>114874750.289</v>
      </c>
      <c r="R247" s="4">
        <v>-2734288.18</v>
      </c>
      <c r="S247" s="4">
        <v>229300.60949999999</v>
      </c>
      <c r="T247" s="4">
        <v>163893.92879999999</v>
      </c>
      <c r="U247" s="4">
        <v>4052854.8735000002</v>
      </c>
      <c r="V247" s="4">
        <v>36136602.282899998</v>
      </c>
      <c r="W247" s="5">
        <f t="shared" si="22"/>
        <v>152723113.8037</v>
      </c>
    </row>
    <row r="248" spans="1:23" ht="25" customHeight="1" x14ac:dyDescent="0.25">
      <c r="A248" s="149"/>
      <c r="B248" s="149"/>
      <c r="C248" s="1">
        <v>6</v>
      </c>
      <c r="D248" s="4" t="s">
        <v>287</v>
      </c>
      <c r="E248" s="4">
        <v>97063463.428499997</v>
      </c>
      <c r="F248" s="4">
        <v>0</v>
      </c>
      <c r="G248" s="4">
        <v>193747.6361</v>
      </c>
      <c r="H248" s="4">
        <v>138482.23670000001</v>
      </c>
      <c r="I248" s="4">
        <v>3424461.2485000002</v>
      </c>
      <c r="J248" s="4">
        <v>32147995.619399998</v>
      </c>
      <c r="K248" s="5">
        <f t="shared" si="21"/>
        <v>132968150.16919999</v>
      </c>
      <c r="L248" s="7"/>
      <c r="M248" s="146"/>
      <c r="N248" s="149"/>
      <c r="O248" s="8">
        <v>24</v>
      </c>
      <c r="P248" s="4" t="s">
        <v>866</v>
      </c>
      <c r="Q248" s="4">
        <v>95261438.116099998</v>
      </c>
      <c r="R248" s="4">
        <v>-2734288.18</v>
      </c>
      <c r="S248" s="4">
        <v>190150.62719999999</v>
      </c>
      <c r="T248" s="4">
        <v>135911.25390000001</v>
      </c>
      <c r="U248" s="4">
        <v>3360884.6395999999</v>
      </c>
      <c r="V248" s="4">
        <v>30665187.7333</v>
      </c>
      <c r="W248" s="5">
        <f t="shared" si="22"/>
        <v>126879284.19009998</v>
      </c>
    </row>
    <row r="249" spans="1:23" ht="25" customHeight="1" x14ac:dyDescent="0.25">
      <c r="A249" s="149"/>
      <c r="B249" s="149"/>
      <c r="C249" s="1">
        <v>7</v>
      </c>
      <c r="D249" s="4" t="s">
        <v>288</v>
      </c>
      <c r="E249" s="4">
        <v>97152740.744599998</v>
      </c>
      <c r="F249" s="4">
        <v>0</v>
      </c>
      <c r="G249" s="4">
        <v>193925.8419</v>
      </c>
      <c r="H249" s="4">
        <v>138609.6103</v>
      </c>
      <c r="I249" s="4">
        <v>3427611.0095000002</v>
      </c>
      <c r="J249" s="4">
        <v>29862916.6954</v>
      </c>
      <c r="K249" s="5">
        <f t="shared" si="21"/>
        <v>130775803.9017</v>
      </c>
      <c r="L249" s="7"/>
      <c r="M249" s="146"/>
      <c r="N249" s="149"/>
      <c r="O249" s="8">
        <v>25</v>
      </c>
      <c r="P249" s="4" t="s">
        <v>867</v>
      </c>
      <c r="Q249" s="4">
        <v>125505759.3204</v>
      </c>
      <c r="R249" s="4">
        <v>-2734288.18</v>
      </c>
      <c r="S249" s="4">
        <v>250521.0852</v>
      </c>
      <c r="T249" s="4">
        <v>179061.38579999999</v>
      </c>
      <c r="U249" s="4">
        <v>4427923.6911000004</v>
      </c>
      <c r="V249" s="4">
        <v>31951371.376800001</v>
      </c>
      <c r="W249" s="5">
        <f t="shared" si="22"/>
        <v>159580348.67930001</v>
      </c>
    </row>
    <row r="250" spans="1:23" ht="25" customHeight="1" x14ac:dyDescent="0.25">
      <c r="A250" s="149"/>
      <c r="B250" s="149"/>
      <c r="C250" s="1">
        <v>8</v>
      </c>
      <c r="D250" s="4" t="s">
        <v>289</v>
      </c>
      <c r="E250" s="4">
        <v>112705278.6869</v>
      </c>
      <c r="F250" s="4">
        <v>0</v>
      </c>
      <c r="G250" s="4">
        <v>224970.14379999999</v>
      </c>
      <c r="H250" s="4">
        <v>160798.7035</v>
      </c>
      <c r="I250" s="4">
        <v>3976314.5238000001</v>
      </c>
      <c r="J250" s="4">
        <v>33620905.736500002</v>
      </c>
      <c r="K250" s="5">
        <f t="shared" si="21"/>
        <v>150688267.79450002</v>
      </c>
      <c r="L250" s="7"/>
      <c r="M250" s="146"/>
      <c r="N250" s="149"/>
      <c r="O250" s="8">
        <v>26</v>
      </c>
      <c r="P250" s="4" t="s">
        <v>650</v>
      </c>
      <c r="Q250" s="4">
        <v>85905765.893399999</v>
      </c>
      <c r="R250" s="4">
        <v>-2734288.18</v>
      </c>
      <c r="S250" s="4">
        <v>171475.84150000001</v>
      </c>
      <c r="T250" s="4">
        <v>122563.3435</v>
      </c>
      <c r="U250" s="4">
        <v>3030810.5225999998</v>
      </c>
      <c r="V250" s="4">
        <v>27747869.778700002</v>
      </c>
      <c r="W250" s="5">
        <f t="shared" si="22"/>
        <v>114244197.1997</v>
      </c>
    </row>
    <row r="251" spans="1:23" ht="25" customHeight="1" x14ac:dyDescent="0.25">
      <c r="A251" s="149"/>
      <c r="B251" s="149"/>
      <c r="C251" s="1">
        <v>9</v>
      </c>
      <c r="D251" s="4" t="s">
        <v>290</v>
      </c>
      <c r="E251" s="4">
        <v>124045992.7851</v>
      </c>
      <c r="F251" s="4">
        <v>0</v>
      </c>
      <c r="G251" s="4">
        <v>247607.25640000001</v>
      </c>
      <c r="H251" s="4">
        <v>176978.70989999999</v>
      </c>
      <c r="I251" s="4">
        <v>4376422.1913999999</v>
      </c>
      <c r="J251" s="4">
        <v>37392926.669200003</v>
      </c>
      <c r="K251" s="5">
        <f t="shared" si="21"/>
        <v>166239927.61200002</v>
      </c>
      <c r="L251" s="7"/>
      <c r="M251" s="146"/>
      <c r="N251" s="149"/>
      <c r="O251" s="8">
        <v>27</v>
      </c>
      <c r="P251" s="4" t="s">
        <v>651</v>
      </c>
      <c r="Q251" s="4">
        <v>103907119.9078</v>
      </c>
      <c r="R251" s="4">
        <v>-2734288.18</v>
      </c>
      <c r="S251" s="4">
        <v>207408.2064</v>
      </c>
      <c r="T251" s="4">
        <v>148246.2078</v>
      </c>
      <c r="U251" s="4">
        <v>3665909.8388</v>
      </c>
      <c r="V251" s="4">
        <v>31779699.953499999</v>
      </c>
      <c r="W251" s="5">
        <f t="shared" si="22"/>
        <v>136974095.93430001</v>
      </c>
    </row>
    <row r="252" spans="1:23" ht="25" customHeight="1" x14ac:dyDescent="0.25">
      <c r="A252" s="149"/>
      <c r="B252" s="149"/>
      <c r="C252" s="1">
        <v>10</v>
      </c>
      <c r="D252" s="4" t="s">
        <v>291</v>
      </c>
      <c r="E252" s="4">
        <v>90261662.807699993</v>
      </c>
      <c r="F252" s="4">
        <v>0</v>
      </c>
      <c r="G252" s="4">
        <v>180170.614</v>
      </c>
      <c r="H252" s="4">
        <v>128777.98209999999</v>
      </c>
      <c r="I252" s="4">
        <v>3184489.3598000002</v>
      </c>
      <c r="J252" s="4">
        <v>28040524.778999999</v>
      </c>
      <c r="K252" s="5">
        <f t="shared" si="21"/>
        <v>121795625.54259998</v>
      </c>
      <c r="L252" s="7"/>
      <c r="M252" s="146"/>
      <c r="N252" s="149"/>
      <c r="O252" s="8">
        <v>28</v>
      </c>
      <c r="P252" s="4" t="s">
        <v>652</v>
      </c>
      <c r="Q252" s="4">
        <v>104240283.0106</v>
      </c>
      <c r="R252" s="4">
        <v>-2734288.18</v>
      </c>
      <c r="S252" s="4">
        <v>208073.23069999999</v>
      </c>
      <c r="T252" s="4">
        <v>148721.53779999999</v>
      </c>
      <c r="U252" s="4">
        <v>3677664.0466999998</v>
      </c>
      <c r="V252" s="4">
        <v>33011583.100099999</v>
      </c>
      <c r="W252" s="5">
        <f t="shared" si="22"/>
        <v>138552036.74590001</v>
      </c>
    </row>
    <row r="253" spans="1:23" ht="25" customHeight="1" x14ac:dyDescent="0.25">
      <c r="A253" s="149"/>
      <c r="B253" s="149"/>
      <c r="C253" s="1">
        <v>11</v>
      </c>
      <c r="D253" s="4" t="s">
        <v>292</v>
      </c>
      <c r="E253" s="4">
        <v>154878947.10249999</v>
      </c>
      <c r="F253" s="4">
        <v>0</v>
      </c>
      <c r="G253" s="4">
        <v>309152.68040000001</v>
      </c>
      <c r="H253" s="4">
        <v>220968.65549999999</v>
      </c>
      <c r="I253" s="4">
        <v>5464228.5966999996</v>
      </c>
      <c r="J253" s="4">
        <v>50072567.762800001</v>
      </c>
      <c r="K253" s="5">
        <f t="shared" si="21"/>
        <v>210945864.79790002</v>
      </c>
      <c r="L253" s="7"/>
      <c r="M253" s="146"/>
      <c r="N253" s="149"/>
      <c r="O253" s="8">
        <v>29</v>
      </c>
      <c r="P253" s="4" t="s">
        <v>653</v>
      </c>
      <c r="Q253" s="4">
        <v>91859205.190899998</v>
      </c>
      <c r="R253" s="4">
        <v>-2734288.18</v>
      </c>
      <c r="S253" s="4">
        <v>183359.45610000001</v>
      </c>
      <c r="T253" s="4">
        <v>131057.22530000001</v>
      </c>
      <c r="U253" s="4">
        <v>3240851.6797000002</v>
      </c>
      <c r="V253" s="4">
        <v>29683393.820700001</v>
      </c>
      <c r="W253" s="5">
        <f t="shared" si="22"/>
        <v>122363579.1927</v>
      </c>
    </row>
    <row r="254" spans="1:23" ht="25" customHeight="1" x14ac:dyDescent="0.25">
      <c r="A254" s="149"/>
      <c r="B254" s="149"/>
      <c r="C254" s="1">
        <v>12</v>
      </c>
      <c r="D254" s="4" t="s">
        <v>293</v>
      </c>
      <c r="E254" s="4">
        <v>159395076.77669999</v>
      </c>
      <c r="F254" s="4">
        <v>0</v>
      </c>
      <c r="G254" s="4">
        <v>318167.29229999997</v>
      </c>
      <c r="H254" s="4">
        <v>227411.90109999999</v>
      </c>
      <c r="I254" s="4">
        <v>5623560.5482999999</v>
      </c>
      <c r="J254" s="4">
        <v>50333107.832699999</v>
      </c>
      <c r="K254" s="5">
        <f t="shared" si="21"/>
        <v>215897324.35109997</v>
      </c>
      <c r="L254" s="7"/>
      <c r="M254" s="147"/>
      <c r="N254" s="150"/>
      <c r="O254" s="8">
        <v>30</v>
      </c>
      <c r="P254" s="4" t="s">
        <v>654</v>
      </c>
      <c r="Q254" s="4">
        <v>102200243.4914</v>
      </c>
      <c r="R254" s="4">
        <v>-2734288.18</v>
      </c>
      <c r="S254" s="4">
        <v>204001.12349999999</v>
      </c>
      <c r="T254" s="4">
        <v>145810.97570000001</v>
      </c>
      <c r="U254" s="4">
        <v>3605690.1439999999</v>
      </c>
      <c r="V254" s="4">
        <v>33601872.621600002</v>
      </c>
      <c r="W254" s="5">
        <f t="shared" si="22"/>
        <v>137023330.1762</v>
      </c>
    </row>
    <row r="255" spans="1:23" ht="25" customHeight="1" x14ac:dyDescent="0.3">
      <c r="A255" s="149"/>
      <c r="B255" s="149"/>
      <c r="C255" s="1">
        <v>13</v>
      </c>
      <c r="D255" s="4" t="s">
        <v>294</v>
      </c>
      <c r="E255" s="4">
        <v>124935019.9047</v>
      </c>
      <c r="F255" s="4">
        <v>0</v>
      </c>
      <c r="G255" s="4">
        <v>249381.83660000001</v>
      </c>
      <c r="H255" s="4">
        <v>178247.10130000001</v>
      </c>
      <c r="I255" s="4">
        <v>4407787.6383999996</v>
      </c>
      <c r="J255" s="4">
        <v>36304578.0801</v>
      </c>
      <c r="K255" s="5">
        <f t="shared" si="21"/>
        <v>166075014.56110001</v>
      </c>
      <c r="L255" s="7"/>
      <c r="M255" s="14"/>
      <c r="N255" s="151" t="s">
        <v>840</v>
      </c>
      <c r="O255" s="152"/>
      <c r="P255" s="153"/>
      <c r="Q255" s="10">
        <f>SUM(Q225:Q254)</f>
        <v>2912527934.7618008</v>
      </c>
      <c r="R255" s="10">
        <f t="shared" ref="R255:W255" si="28">SUM(R225:R254)</f>
        <v>-82028645.400000036</v>
      </c>
      <c r="S255" s="10">
        <f t="shared" si="28"/>
        <v>5813674.7092999993</v>
      </c>
      <c r="T255" s="10">
        <f t="shared" si="28"/>
        <v>4155357.4188000001</v>
      </c>
      <c r="U255" s="10">
        <f t="shared" si="28"/>
        <v>102755853.7005</v>
      </c>
      <c r="V255" s="10">
        <f t="shared" si="28"/>
        <v>914708654.63110006</v>
      </c>
      <c r="W255" s="10">
        <f t="shared" si="28"/>
        <v>3857932829.8214989</v>
      </c>
    </row>
    <row r="256" spans="1:23" ht="25" customHeight="1" x14ac:dyDescent="0.25">
      <c r="A256" s="149"/>
      <c r="B256" s="149"/>
      <c r="C256" s="1">
        <v>14</v>
      </c>
      <c r="D256" s="4" t="s">
        <v>295</v>
      </c>
      <c r="E256" s="4">
        <v>119147431.5298</v>
      </c>
      <c r="F256" s="4">
        <v>0</v>
      </c>
      <c r="G256" s="4">
        <v>237829.2758</v>
      </c>
      <c r="H256" s="4">
        <v>169989.842</v>
      </c>
      <c r="I256" s="4">
        <v>4203597.8082999997</v>
      </c>
      <c r="J256" s="4">
        <v>34194824.717900001</v>
      </c>
      <c r="K256" s="5">
        <f t="shared" si="21"/>
        <v>157953673.17379999</v>
      </c>
      <c r="L256" s="7"/>
      <c r="M256" s="145">
        <v>30</v>
      </c>
      <c r="N256" s="148" t="s">
        <v>53</v>
      </c>
      <c r="O256" s="8">
        <v>1</v>
      </c>
      <c r="P256" s="4" t="s">
        <v>655</v>
      </c>
      <c r="Q256" s="4">
        <v>100584468.28489999</v>
      </c>
      <c r="R256" s="4">
        <v>-2536017.62</v>
      </c>
      <c r="S256" s="4">
        <v>200775.88699999999</v>
      </c>
      <c r="T256" s="4">
        <v>143505.7194</v>
      </c>
      <c r="U256" s="4">
        <v>3548684.5583000001</v>
      </c>
      <c r="V256" s="4">
        <v>38808541.839000002</v>
      </c>
      <c r="W256" s="5">
        <f t="shared" si="22"/>
        <v>140749958.66859999</v>
      </c>
    </row>
    <row r="257" spans="1:23" ht="25" customHeight="1" x14ac:dyDescent="0.25">
      <c r="A257" s="149"/>
      <c r="B257" s="149"/>
      <c r="C257" s="1">
        <v>15</v>
      </c>
      <c r="D257" s="4" t="s">
        <v>296</v>
      </c>
      <c r="E257" s="4">
        <v>130039618.04359999</v>
      </c>
      <c r="F257" s="4">
        <v>0</v>
      </c>
      <c r="G257" s="4">
        <v>259571.08590000001</v>
      </c>
      <c r="H257" s="4">
        <v>185529.9258</v>
      </c>
      <c r="I257" s="4">
        <v>4587881.1349999998</v>
      </c>
      <c r="J257" s="4">
        <v>32843305.079300001</v>
      </c>
      <c r="K257" s="5">
        <f t="shared" si="21"/>
        <v>167915905.26959997</v>
      </c>
      <c r="L257" s="7"/>
      <c r="M257" s="146"/>
      <c r="N257" s="149"/>
      <c r="O257" s="8">
        <v>2</v>
      </c>
      <c r="P257" s="4" t="s">
        <v>656</v>
      </c>
      <c r="Q257" s="4">
        <v>116808573.99240001</v>
      </c>
      <c r="R257" s="4">
        <v>-2536017.62</v>
      </c>
      <c r="S257" s="4">
        <v>233160.70009999999</v>
      </c>
      <c r="T257" s="4">
        <v>166652.95079999999</v>
      </c>
      <c r="U257" s="4">
        <v>4121081.4142</v>
      </c>
      <c r="V257" s="4">
        <v>44449508.411600001</v>
      </c>
      <c r="W257" s="5">
        <f t="shared" si="22"/>
        <v>163242959.84909999</v>
      </c>
    </row>
    <row r="258" spans="1:23" ht="25" customHeight="1" x14ac:dyDescent="0.25">
      <c r="A258" s="149"/>
      <c r="B258" s="149"/>
      <c r="C258" s="1">
        <v>16</v>
      </c>
      <c r="D258" s="4" t="s">
        <v>297</v>
      </c>
      <c r="E258" s="4">
        <v>114071758.64309999</v>
      </c>
      <c r="F258" s="4">
        <v>0</v>
      </c>
      <c r="G258" s="4">
        <v>227697.764</v>
      </c>
      <c r="H258" s="4">
        <v>162748.28570000001</v>
      </c>
      <c r="I258" s="4">
        <v>4024524.8132000002</v>
      </c>
      <c r="J258" s="4">
        <v>34233997.081799999</v>
      </c>
      <c r="K258" s="5">
        <f t="shared" si="21"/>
        <v>152720726.58779997</v>
      </c>
      <c r="L258" s="7"/>
      <c r="M258" s="146"/>
      <c r="N258" s="149"/>
      <c r="O258" s="8">
        <v>3</v>
      </c>
      <c r="P258" s="4" t="s">
        <v>657</v>
      </c>
      <c r="Q258" s="4">
        <v>116354103.287</v>
      </c>
      <c r="R258" s="4">
        <v>-2536017.62</v>
      </c>
      <c r="S258" s="4">
        <v>232253.53460000001</v>
      </c>
      <c r="T258" s="4">
        <v>166004.549</v>
      </c>
      <c r="U258" s="4">
        <v>4105047.3961999998</v>
      </c>
      <c r="V258" s="4">
        <v>41405099.522500001</v>
      </c>
      <c r="W258" s="5">
        <f t="shared" si="22"/>
        <v>159726490.66929999</v>
      </c>
    </row>
    <row r="259" spans="1:23" ht="25" customHeight="1" x14ac:dyDescent="0.25">
      <c r="A259" s="149"/>
      <c r="B259" s="149"/>
      <c r="C259" s="1">
        <v>17</v>
      </c>
      <c r="D259" s="4" t="s">
        <v>298</v>
      </c>
      <c r="E259" s="4">
        <v>93554331.564700007</v>
      </c>
      <c r="F259" s="4">
        <v>0</v>
      </c>
      <c r="G259" s="4">
        <v>186743.08489999999</v>
      </c>
      <c r="H259" s="4">
        <v>133475.69339999999</v>
      </c>
      <c r="I259" s="4">
        <v>3300656.8254999998</v>
      </c>
      <c r="J259" s="4">
        <v>30068498.5233</v>
      </c>
      <c r="K259" s="5">
        <f t="shared" si="21"/>
        <v>127243705.6918</v>
      </c>
      <c r="L259" s="7"/>
      <c r="M259" s="146"/>
      <c r="N259" s="149"/>
      <c r="O259" s="8">
        <v>4</v>
      </c>
      <c r="P259" s="4" t="s">
        <v>868</v>
      </c>
      <c r="Q259" s="4">
        <v>124659731.97480001</v>
      </c>
      <c r="R259" s="4">
        <v>-2536017.62</v>
      </c>
      <c r="S259" s="4">
        <v>248832.3365</v>
      </c>
      <c r="T259" s="4">
        <v>177854.34289999999</v>
      </c>
      <c r="U259" s="4">
        <v>4398075.3037</v>
      </c>
      <c r="V259" s="4">
        <v>37099793.627700001</v>
      </c>
      <c r="W259" s="5">
        <f t="shared" si="22"/>
        <v>164048269.96560001</v>
      </c>
    </row>
    <row r="260" spans="1:23" ht="25" customHeight="1" x14ac:dyDescent="0.25">
      <c r="A260" s="150"/>
      <c r="B260" s="150"/>
      <c r="C260" s="1">
        <v>18</v>
      </c>
      <c r="D260" s="4" t="s">
        <v>299</v>
      </c>
      <c r="E260" s="4">
        <v>116418927.29099999</v>
      </c>
      <c r="F260" s="4">
        <v>0</v>
      </c>
      <c r="G260" s="4">
        <v>232382.92929999999</v>
      </c>
      <c r="H260" s="4">
        <v>166097.03460000001</v>
      </c>
      <c r="I260" s="4">
        <v>4107334.4286000002</v>
      </c>
      <c r="J260" s="4">
        <v>31780462.376400001</v>
      </c>
      <c r="K260" s="5">
        <f t="shared" si="21"/>
        <v>152705204.05989999</v>
      </c>
      <c r="L260" s="7"/>
      <c r="M260" s="146"/>
      <c r="N260" s="149"/>
      <c r="O260" s="8">
        <v>5</v>
      </c>
      <c r="P260" s="4" t="s">
        <v>658</v>
      </c>
      <c r="Q260" s="4">
        <v>126479803.4015</v>
      </c>
      <c r="R260" s="4">
        <v>-2536017.62</v>
      </c>
      <c r="S260" s="4">
        <v>252465.3671</v>
      </c>
      <c r="T260" s="4">
        <v>180451.07250000001</v>
      </c>
      <c r="U260" s="4">
        <v>4462288.5910999998</v>
      </c>
      <c r="V260" s="4">
        <v>49580941.921899997</v>
      </c>
      <c r="W260" s="5">
        <f t="shared" si="22"/>
        <v>178419932.73410001</v>
      </c>
    </row>
    <row r="261" spans="1:23" ht="25" customHeight="1" x14ac:dyDescent="0.3">
      <c r="A261" s="1"/>
      <c r="B261" s="151" t="s">
        <v>823</v>
      </c>
      <c r="C261" s="152"/>
      <c r="D261" s="153"/>
      <c r="E261" s="10">
        <f>SUM(E243:E260)</f>
        <v>2123282072.5681</v>
      </c>
      <c r="F261" s="10">
        <f t="shared" ref="F261:L261" si="29">SUM(F243:F260)</f>
        <v>0</v>
      </c>
      <c r="G261" s="10">
        <f t="shared" si="29"/>
        <v>4238267.0871000001</v>
      </c>
      <c r="H261" s="10">
        <f t="shared" si="29"/>
        <v>3029325.7642999999</v>
      </c>
      <c r="I261" s="10">
        <f t="shared" si="29"/>
        <v>74910753.442100003</v>
      </c>
      <c r="J261" s="10">
        <f t="shared" si="29"/>
        <v>648324662.13540006</v>
      </c>
      <c r="K261" s="10">
        <f t="shared" si="29"/>
        <v>2853785080.9969997</v>
      </c>
      <c r="L261" s="10">
        <f t="shared" si="29"/>
        <v>0</v>
      </c>
      <c r="M261" s="146"/>
      <c r="N261" s="149"/>
      <c r="O261" s="8">
        <v>6</v>
      </c>
      <c r="P261" s="4" t="s">
        <v>659</v>
      </c>
      <c r="Q261" s="4">
        <v>129995492.75120001</v>
      </c>
      <c r="R261" s="4">
        <v>-2536017.62</v>
      </c>
      <c r="S261" s="4">
        <v>259483.00769999999</v>
      </c>
      <c r="T261" s="4">
        <v>185466.97140000001</v>
      </c>
      <c r="U261" s="4">
        <v>4586324.3663999997</v>
      </c>
      <c r="V261" s="4">
        <v>51424235.509999998</v>
      </c>
      <c r="W261" s="5">
        <f t="shared" si="22"/>
        <v>183914984.9867</v>
      </c>
    </row>
    <row r="262" spans="1:23" ht="25" customHeight="1" x14ac:dyDescent="0.25">
      <c r="A262" s="154">
        <v>13</v>
      </c>
      <c r="B262" s="148" t="s">
        <v>36</v>
      </c>
      <c r="C262" s="1">
        <v>1</v>
      </c>
      <c r="D262" s="4" t="s">
        <v>300</v>
      </c>
      <c r="E262" s="4">
        <v>136794716.74779999</v>
      </c>
      <c r="F262" s="4">
        <v>0</v>
      </c>
      <c r="G262" s="4">
        <v>273054.88669999997</v>
      </c>
      <c r="H262" s="4">
        <v>195167.54990000001</v>
      </c>
      <c r="I262" s="4">
        <v>4826205.3501000004</v>
      </c>
      <c r="J262" s="4">
        <v>44975182.988399997</v>
      </c>
      <c r="K262" s="5">
        <f t="shared" si="21"/>
        <v>187064327.52289999</v>
      </c>
      <c r="L262" s="7"/>
      <c r="M262" s="146"/>
      <c r="N262" s="149"/>
      <c r="O262" s="8">
        <v>7</v>
      </c>
      <c r="P262" s="4" t="s">
        <v>660</v>
      </c>
      <c r="Q262" s="4">
        <v>140933357.93450001</v>
      </c>
      <c r="R262" s="4">
        <v>-2536017.62</v>
      </c>
      <c r="S262" s="4">
        <v>281315.99660000001</v>
      </c>
      <c r="T262" s="4">
        <v>201072.22579999999</v>
      </c>
      <c r="U262" s="4">
        <v>4972219.2658000002</v>
      </c>
      <c r="V262" s="4">
        <v>53149281.1787</v>
      </c>
      <c r="W262" s="5">
        <f t="shared" si="22"/>
        <v>197001228.98140001</v>
      </c>
    </row>
    <row r="263" spans="1:23" ht="25" customHeight="1" x14ac:dyDescent="0.25">
      <c r="A263" s="154"/>
      <c r="B263" s="149"/>
      <c r="C263" s="1">
        <v>2</v>
      </c>
      <c r="D263" s="4" t="s">
        <v>301</v>
      </c>
      <c r="E263" s="4">
        <v>104091535.7447</v>
      </c>
      <c r="F263" s="4">
        <v>0</v>
      </c>
      <c r="G263" s="4">
        <v>207776.3175</v>
      </c>
      <c r="H263" s="4">
        <v>148509.3173</v>
      </c>
      <c r="I263" s="4">
        <v>3672416.1477999999</v>
      </c>
      <c r="J263" s="4">
        <v>33250660.596900001</v>
      </c>
      <c r="K263" s="5">
        <f t="shared" si="21"/>
        <v>141370898.12419999</v>
      </c>
      <c r="L263" s="7"/>
      <c r="M263" s="146"/>
      <c r="N263" s="149"/>
      <c r="O263" s="8">
        <v>8</v>
      </c>
      <c r="P263" s="4" t="s">
        <v>661</v>
      </c>
      <c r="Q263" s="4">
        <v>103721779.3652</v>
      </c>
      <c r="R263" s="4">
        <v>-2536017.62</v>
      </c>
      <c r="S263" s="4">
        <v>207038.24960000001</v>
      </c>
      <c r="T263" s="4">
        <v>147981.77910000001</v>
      </c>
      <c r="U263" s="4">
        <v>3659370.9054999999</v>
      </c>
      <c r="V263" s="4">
        <v>40172339.382700004</v>
      </c>
      <c r="W263" s="5">
        <f t="shared" si="22"/>
        <v>145372492.06209999</v>
      </c>
    </row>
    <row r="264" spans="1:23" ht="25" customHeight="1" x14ac:dyDescent="0.25">
      <c r="A264" s="154"/>
      <c r="B264" s="149"/>
      <c r="C264" s="1">
        <v>3</v>
      </c>
      <c r="D264" s="4" t="s">
        <v>302</v>
      </c>
      <c r="E264" s="4">
        <v>99249815.745299995</v>
      </c>
      <c r="F264" s="4">
        <v>0</v>
      </c>
      <c r="G264" s="4">
        <v>198111.79730000001</v>
      </c>
      <c r="H264" s="4">
        <v>141601.5459</v>
      </c>
      <c r="I264" s="4">
        <v>3501597.1606000001</v>
      </c>
      <c r="J264" s="4">
        <v>28774194.858199999</v>
      </c>
      <c r="K264" s="5">
        <f t="shared" si="21"/>
        <v>131865321.1073</v>
      </c>
      <c r="L264" s="7"/>
      <c r="M264" s="146"/>
      <c r="N264" s="149"/>
      <c r="O264" s="8">
        <v>9</v>
      </c>
      <c r="P264" s="4" t="s">
        <v>662</v>
      </c>
      <c r="Q264" s="4">
        <v>123095862.6129</v>
      </c>
      <c r="R264" s="4">
        <v>-2536017.62</v>
      </c>
      <c r="S264" s="4">
        <v>245710.70879999999</v>
      </c>
      <c r="T264" s="4">
        <v>175623.1416</v>
      </c>
      <c r="U264" s="4">
        <v>4342900.9895000001</v>
      </c>
      <c r="V264" s="4">
        <v>48446185.774800003</v>
      </c>
      <c r="W264" s="5">
        <f t="shared" si="22"/>
        <v>173770265.6076</v>
      </c>
    </row>
    <row r="265" spans="1:23" ht="25" customHeight="1" x14ac:dyDescent="0.25">
      <c r="A265" s="154"/>
      <c r="B265" s="149"/>
      <c r="C265" s="1">
        <v>4</v>
      </c>
      <c r="D265" s="4" t="s">
        <v>303</v>
      </c>
      <c r="E265" s="4">
        <v>102480822.898</v>
      </c>
      <c r="F265" s="4">
        <v>0</v>
      </c>
      <c r="G265" s="4">
        <v>204561.18590000001</v>
      </c>
      <c r="H265" s="4">
        <v>146211.28349999999</v>
      </c>
      <c r="I265" s="4">
        <v>3615589.1653999998</v>
      </c>
      <c r="J265" s="4">
        <v>32502439.2126</v>
      </c>
      <c r="K265" s="5">
        <f t="shared" ref="K265:K328" si="30">SUM(E265:J265)</f>
        <v>138949623.74540001</v>
      </c>
      <c r="L265" s="7"/>
      <c r="M265" s="146"/>
      <c r="N265" s="149"/>
      <c r="O265" s="8">
        <v>10</v>
      </c>
      <c r="P265" s="4" t="s">
        <v>663</v>
      </c>
      <c r="Q265" s="4">
        <v>128875711.6381</v>
      </c>
      <c r="R265" s="4">
        <v>-2536017.62</v>
      </c>
      <c r="S265" s="4">
        <v>257247.82120000001</v>
      </c>
      <c r="T265" s="4">
        <v>183869.359</v>
      </c>
      <c r="U265" s="4">
        <v>4546817.7703999998</v>
      </c>
      <c r="V265" s="4">
        <v>49654901.683700003</v>
      </c>
      <c r="W265" s="5">
        <f t="shared" ref="W265:W328" si="31">SUM(Q265:V265)</f>
        <v>180982530.65239999</v>
      </c>
    </row>
    <row r="266" spans="1:23" ht="25" customHeight="1" x14ac:dyDescent="0.25">
      <c r="A266" s="154"/>
      <c r="B266" s="149"/>
      <c r="C266" s="1">
        <v>5</v>
      </c>
      <c r="D266" s="4" t="s">
        <v>304</v>
      </c>
      <c r="E266" s="4">
        <v>108547161.98100001</v>
      </c>
      <c r="F266" s="4">
        <v>0</v>
      </c>
      <c r="G266" s="4">
        <v>216670.15890000001</v>
      </c>
      <c r="H266" s="4">
        <v>154866.24160000001</v>
      </c>
      <c r="I266" s="4">
        <v>3829613.4992999998</v>
      </c>
      <c r="J266" s="4">
        <v>34499206.614600003</v>
      </c>
      <c r="K266" s="5">
        <f t="shared" si="30"/>
        <v>147247518.49540001</v>
      </c>
      <c r="L266" s="7"/>
      <c r="M266" s="146"/>
      <c r="N266" s="149"/>
      <c r="O266" s="8">
        <v>11</v>
      </c>
      <c r="P266" s="4" t="s">
        <v>848</v>
      </c>
      <c r="Q266" s="4">
        <v>93207526.859999999</v>
      </c>
      <c r="R266" s="4">
        <v>-2536017.62</v>
      </c>
      <c r="S266" s="4">
        <v>186050.83069999999</v>
      </c>
      <c r="T266" s="4">
        <v>132980.9007</v>
      </c>
      <c r="U266" s="4">
        <v>3288421.3330999999</v>
      </c>
      <c r="V266" s="4">
        <v>36528797.957099997</v>
      </c>
      <c r="W266" s="5">
        <f t="shared" si="31"/>
        <v>130807760.26159999</v>
      </c>
    </row>
    <row r="267" spans="1:23" ht="25" customHeight="1" x14ac:dyDescent="0.25">
      <c r="A267" s="154"/>
      <c r="B267" s="149"/>
      <c r="C267" s="1">
        <v>6</v>
      </c>
      <c r="D267" s="4" t="s">
        <v>305</v>
      </c>
      <c r="E267" s="4">
        <v>110653874.0116</v>
      </c>
      <c r="F267" s="4">
        <v>0</v>
      </c>
      <c r="G267" s="4">
        <v>220875.35060000001</v>
      </c>
      <c r="H267" s="4">
        <v>157871.92660000001</v>
      </c>
      <c r="I267" s="4">
        <v>3903939.6510999999</v>
      </c>
      <c r="J267" s="4">
        <v>35567311.276900001</v>
      </c>
      <c r="K267" s="5">
        <f t="shared" si="30"/>
        <v>150503872.2168</v>
      </c>
      <c r="L267" s="7"/>
      <c r="M267" s="146"/>
      <c r="N267" s="149"/>
      <c r="O267" s="8">
        <v>12</v>
      </c>
      <c r="P267" s="4" t="s">
        <v>664</v>
      </c>
      <c r="Q267" s="4">
        <v>97204302.317699999</v>
      </c>
      <c r="R267" s="4">
        <v>-2536017.62</v>
      </c>
      <c r="S267" s="4">
        <v>194028.76360000001</v>
      </c>
      <c r="T267" s="4">
        <v>138683.1741</v>
      </c>
      <c r="U267" s="4">
        <v>3429430.1348000001</v>
      </c>
      <c r="V267" s="4">
        <v>36390890.7729</v>
      </c>
      <c r="W267" s="5">
        <f t="shared" si="31"/>
        <v>134821317.5431</v>
      </c>
    </row>
    <row r="268" spans="1:23" ht="25" customHeight="1" x14ac:dyDescent="0.25">
      <c r="A268" s="154"/>
      <c r="B268" s="149"/>
      <c r="C268" s="1">
        <v>7</v>
      </c>
      <c r="D268" s="4" t="s">
        <v>306</v>
      </c>
      <c r="E268" s="4">
        <v>91179479.295599997</v>
      </c>
      <c r="F268" s="4">
        <v>0</v>
      </c>
      <c r="G268" s="4">
        <v>182002.6605</v>
      </c>
      <c r="H268" s="4">
        <v>130087.44779999999</v>
      </c>
      <c r="I268" s="4">
        <v>3216870.5142000001</v>
      </c>
      <c r="J268" s="4">
        <v>29281608.520199999</v>
      </c>
      <c r="K268" s="5">
        <f t="shared" si="30"/>
        <v>123990048.4383</v>
      </c>
      <c r="L268" s="7"/>
      <c r="M268" s="146"/>
      <c r="N268" s="149"/>
      <c r="O268" s="8">
        <v>13</v>
      </c>
      <c r="P268" s="4" t="s">
        <v>869</v>
      </c>
      <c r="Q268" s="4">
        <v>95289687.047900006</v>
      </c>
      <c r="R268" s="4">
        <v>-2536017.62</v>
      </c>
      <c r="S268" s="4">
        <v>190207.0147</v>
      </c>
      <c r="T268" s="4">
        <v>135951.55720000001</v>
      </c>
      <c r="U268" s="4">
        <v>3361881.28</v>
      </c>
      <c r="V268" s="4">
        <v>36549407.297799997</v>
      </c>
      <c r="W268" s="5">
        <f t="shared" si="31"/>
        <v>132991116.5776</v>
      </c>
    </row>
    <row r="269" spans="1:23" ht="25" customHeight="1" x14ac:dyDescent="0.25">
      <c r="A269" s="154"/>
      <c r="B269" s="149"/>
      <c r="C269" s="1">
        <v>8</v>
      </c>
      <c r="D269" s="4" t="s">
        <v>307</v>
      </c>
      <c r="E269" s="4">
        <v>112325824.4787</v>
      </c>
      <c r="F269" s="4">
        <v>0</v>
      </c>
      <c r="G269" s="4">
        <v>224212.7182</v>
      </c>
      <c r="H269" s="4">
        <v>160257.32920000001</v>
      </c>
      <c r="I269" s="4">
        <v>3962927.1359999999</v>
      </c>
      <c r="J269" s="4">
        <v>34048797.512100004</v>
      </c>
      <c r="K269" s="5">
        <f t="shared" si="30"/>
        <v>150722019.1742</v>
      </c>
      <c r="L269" s="7"/>
      <c r="M269" s="146"/>
      <c r="N269" s="149"/>
      <c r="O269" s="8">
        <v>14</v>
      </c>
      <c r="P269" s="4" t="s">
        <v>665</v>
      </c>
      <c r="Q269" s="4">
        <v>141530337.94389999</v>
      </c>
      <c r="R269" s="4">
        <v>-2536017.62</v>
      </c>
      <c r="S269" s="4">
        <v>282507.62390000001</v>
      </c>
      <c r="T269" s="4">
        <v>201923.94820000001</v>
      </c>
      <c r="U269" s="4">
        <v>4993281.1035000002</v>
      </c>
      <c r="V269" s="4">
        <v>49319963.355400003</v>
      </c>
      <c r="W269" s="5">
        <f t="shared" si="31"/>
        <v>193791996.35489997</v>
      </c>
    </row>
    <row r="270" spans="1:23" ht="25" customHeight="1" x14ac:dyDescent="0.25">
      <c r="A270" s="154"/>
      <c r="B270" s="149"/>
      <c r="C270" s="1">
        <v>9</v>
      </c>
      <c r="D270" s="4" t="s">
        <v>308</v>
      </c>
      <c r="E270" s="4">
        <v>120184167.4633</v>
      </c>
      <c r="F270" s="4">
        <v>0</v>
      </c>
      <c r="G270" s="4">
        <v>239898.69639999999</v>
      </c>
      <c r="H270" s="4">
        <v>171468.97229999999</v>
      </c>
      <c r="I270" s="4">
        <v>4240174.517</v>
      </c>
      <c r="J270" s="4">
        <v>38601196.247299999</v>
      </c>
      <c r="K270" s="5">
        <f t="shared" si="30"/>
        <v>163436905.89630002</v>
      </c>
      <c r="L270" s="7"/>
      <c r="M270" s="146"/>
      <c r="N270" s="149"/>
      <c r="O270" s="8">
        <v>15</v>
      </c>
      <c r="P270" s="4" t="s">
        <v>870</v>
      </c>
      <c r="Q270" s="4">
        <v>96510468.316200003</v>
      </c>
      <c r="R270" s="4">
        <v>-2536017.62</v>
      </c>
      <c r="S270" s="4">
        <v>192643.80679999999</v>
      </c>
      <c r="T270" s="4">
        <v>137693.2683</v>
      </c>
      <c r="U270" s="4">
        <v>3404951.2261999999</v>
      </c>
      <c r="V270" s="4">
        <v>37643090.928999998</v>
      </c>
      <c r="W270" s="5">
        <f t="shared" si="31"/>
        <v>135352829.92649999</v>
      </c>
    </row>
    <row r="271" spans="1:23" ht="25" customHeight="1" x14ac:dyDescent="0.25">
      <c r="A271" s="154"/>
      <c r="B271" s="149"/>
      <c r="C271" s="1">
        <v>10</v>
      </c>
      <c r="D271" s="4" t="s">
        <v>309</v>
      </c>
      <c r="E271" s="4">
        <v>104947170.817</v>
      </c>
      <c r="F271" s="4">
        <v>0</v>
      </c>
      <c r="G271" s="4">
        <v>209484.24410000001</v>
      </c>
      <c r="H271" s="4">
        <v>149730.06770000001</v>
      </c>
      <c r="I271" s="4">
        <v>3702603.5019</v>
      </c>
      <c r="J271" s="4">
        <v>33189417.236900002</v>
      </c>
      <c r="K271" s="5">
        <f t="shared" si="30"/>
        <v>142198405.86760002</v>
      </c>
      <c r="L271" s="7"/>
      <c r="M271" s="146"/>
      <c r="N271" s="149"/>
      <c r="O271" s="8">
        <v>16</v>
      </c>
      <c r="P271" s="4" t="s">
        <v>666</v>
      </c>
      <c r="Q271" s="4">
        <v>101274037.62819999</v>
      </c>
      <c r="R271" s="4">
        <v>-2536017.62</v>
      </c>
      <c r="S271" s="4">
        <v>202152.33110000001</v>
      </c>
      <c r="T271" s="4">
        <v>144489.54070000001</v>
      </c>
      <c r="U271" s="4">
        <v>3573013.0070000002</v>
      </c>
      <c r="V271" s="4">
        <v>37959320.068499997</v>
      </c>
      <c r="W271" s="5">
        <f t="shared" si="31"/>
        <v>140616994.95550001</v>
      </c>
    </row>
    <row r="272" spans="1:23" ht="25" customHeight="1" x14ac:dyDescent="0.25">
      <c r="A272" s="154"/>
      <c r="B272" s="149"/>
      <c r="C272" s="1">
        <v>11</v>
      </c>
      <c r="D272" s="4" t="s">
        <v>310</v>
      </c>
      <c r="E272" s="4">
        <v>112468197.45829999</v>
      </c>
      <c r="F272" s="4">
        <v>0</v>
      </c>
      <c r="G272" s="4">
        <v>224496.90779999999</v>
      </c>
      <c r="H272" s="4">
        <v>160460.45540000001</v>
      </c>
      <c r="I272" s="4">
        <v>3967950.1460000002</v>
      </c>
      <c r="J272" s="4">
        <v>34730075.080499999</v>
      </c>
      <c r="K272" s="5">
        <f t="shared" si="30"/>
        <v>151551180.04800001</v>
      </c>
      <c r="L272" s="7"/>
      <c r="M272" s="146"/>
      <c r="N272" s="149"/>
      <c r="O272" s="8">
        <v>17</v>
      </c>
      <c r="P272" s="4" t="s">
        <v>667</v>
      </c>
      <c r="Q272" s="4">
        <v>132316238.26360001</v>
      </c>
      <c r="R272" s="4">
        <v>-2536017.62</v>
      </c>
      <c r="S272" s="4">
        <v>264115.43</v>
      </c>
      <c r="T272" s="4">
        <v>188778.02189999999</v>
      </c>
      <c r="U272" s="4">
        <v>4668201.7566</v>
      </c>
      <c r="V272" s="4">
        <v>47779670.925700001</v>
      </c>
      <c r="W272" s="5">
        <f t="shared" si="31"/>
        <v>182680986.77780002</v>
      </c>
    </row>
    <row r="273" spans="1:23" ht="25" customHeight="1" x14ac:dyDescent="0.25">
      <c r="A273" s="154"/>
      <c r="B273" s="149"/>
      <c r="C273" s="1">
        <v>12</v>
      </c>
      <c r="D273" s="4" t="s">
        <v>311</v>
      </c>
      <c r="E273" s="4">
        <v>78925714.4921</v>
      </c>
      <c r="F273" s="4">
        <v>0</v>
      </c>
      <c r="G273" s="4">
        <v>157543.01439999999</v>
      </c>
      <c r="H273" s="4">
        <v>112604.7752</v>
      </c>
      <c r="I273" s="4">
        <v>2784549.8319999999</v>
      </c>
      <c r="J273" s="4">
        <v>25601598.793099999</v>
      </c>
      <c r="K273" s="5">
        <f t="shared" si="30"/>
        <v>107582010.9068</v>
      </c>
      <c r="L273" s="7"/>
      <c r="M273" s="146"/>
      <c r="N273" s="149"/>
      <c r="O273" s="8">
        <v>18</v>
      </c>
      <c r="P273" s="4" t="s">
        <v>668</v>
      </c>
      <c r="Q273" s="4">
        <v>114410567.88869999</v>
      </c>
      <c r="R273" s="4">
        <v>-2536017.62</v>
      </c>
      <c r="S273" s="4">
        <v>228374.05850000001</v>
      </c>
      <c r="T273" s="4">
        <v>163231.67110000001</v>
      </c>
      <c r="U273" s="4">
        <v>4036478.2206999999</v>
      </c>
      <c r="V273" s="4">
        <v>38405051.873800002</v>
      </c>
      <c r="W273" s="5">
        <f t="shared" si="31"/>
        <v>154707686.09279999</v>
      </c>
    </row>
    <row r="274" spans="1:23" ht="25" customHeight="1" x14ac:dyDescent="0.25">
      <c r="A274" s="154"/>
      <c r="B274" s="149"/>
      <c r="C274" s="1">
        <v>13</v>
      </c>
      <c r="D274" s="4" t="s">
        <v>312</v>
      </c>
      <c r="E274" s="4">
        <v>100033017.25759999</v>
      </c>
      <c r="F274" s="4">
        <v>0</v>
      </c>
      <c r="G274" s="4">
        <v>199675.1398</v>
      </c>
      <c r="H274" s="4">
        <v>142718.954</v>
      </c>
      <c r="I274" s="4">
        <v>3529229.0123000001</v>
      </c>
      <c r="J274" s="4">
        <v>31858872.3528</v>
      </c>
      <c r="K274" s="5">
        <f t="shared" si="30"/>
        <v>135763512.71649998</v>
      </c>
      <c r="L274" s="7"/>
      <c r="M274" s="146"/>
      <c r="N274" s="149"/>
      <c r="O274" s="8">
        <v>19</v>
      </c>
      <c r="P274" s="4" t="s">
        <v>669</v>
      </c>
      <c r="Q274" s="4">
        <v>105030574.12100001</v>
      </c>
      <c r="R274" s="4">
        <v>-2536017.62</v>
      </c>
      <c r="S274" s="4">
        <v>209650.7248</v>
      </c>
      <c r="T274" s="4">
        <v>149849.0607</v>
      </c>
      <c r="U274" s="4">
        <v>3705546.0240000002</v>
      </c>
      <c r="V274" s="4">
        <v>36528871.039899997</v>
      </c>
      <c r="W274" s="5">
        <f t="shared" si="31"/>
        <v>143088473.3504</v>
      </c>
    </row>
    <row r="275" spans="1:23" ht="25" customHeight="1" x14ac:dyDescent="0.25">
      <c r="A275" s="154"/>
      <c r="B275" s="149"/>
      <c r="C275" s="1">
        <v>14</v>
      </c>
      <c r="D275" s="4" t="s">
        <v>313</v>
      </c>
      <c r="E275" s="4">
        <v>97615933.459199995</v>
      </c>
      <c r="F275" s="4">
        <v>0</v>
      </c>
      <c r="G275" s="4">
        <v>194850.4173</v>
      </c>
      <c r="H275" s="4">
        <v>139270.4559</v>
      </c>
      <c r="I275" s="4">
        <v>3443952.7455000002</v>
      </c>
      <c r="J275" s="4">
        <v>30733763.131099999</v>
      </c>
      <c r="K275" s="5">
        <f t="shared" si="30"/>
        <v>132127770.20899999</v>
      </c>
      <c r="L275" s="7"/>
      <c r="M275" s="146"/>
      <c r="N275" s="149"/>
      <c r="O275" s="8">
        <v>20</v>
      </c>
      <c r="P275" s="4" t="s">
        <v>871</v>
      </c>
      <c r="Q275" s="4">
        <v>94836619.506699994</v>
      </c>
      <c r="R275" s="4">
        <v>-2536017.62</v>
      </c>
      <c r="S275" s="4">
        <v>189302.65</v>
      </c>
      <c r="T275" s="4">
        <v>135305.15729999999</v>
      </c>
      <c r="U275" s="4">
        <v>3345896.7666000002</v>
      </c>
      <c r="V275" s="4">
        <v>34977981.608599998</v>
      </c>
      <c r="W275" s="5">
        <f t="shared" si="31"/>
        <v>130949088.06919998</v>
      </c>
    </row>
    <row r="276" spans="1:23" ht="25" customHeight="1" x14ac:dyDescent="0.25">
      <c r="A276" s="154"/>
      <c r="B276" s="149"/>
      <c r="C276" s="1">
        <v>15</v>
      </c>
      <c r="D276" s="4" t="s">
        <v>314</v>
      </c>
      <c r="E276" s="4">
        <v>104694405.3751</v>
      </c>
      <c r="F276" s="4">
        <v>0</v>
      </c>
      <c r="G276" s="4">
        <v>208979.7009</v>
      </c>
      <c r="H276" s="4">
        <v>149369.44260000001</v>
      </c>
      <c r="I276" s="4">
        <v>3693685.7749999999</v>
      </c>
      <c r="J276" s="4">
        <v>33126639.138700001</v>
      </c>
      <c r="K276" s="5">
        <f t="shared" si="30"/>
        <v>141873079.4323</v>
      </c>
      <c r="L276" s="7"/>
      <c r="M276" s="146"/>
      <c r="N276" s="149"/>
      <c r="O276" s="8">
        <v>21</v>
      </c>
      <c r="P276" s="4" t="s">
        <v>670</v>
      </c>
      <c r="Q276" s="4">
        <v>117122666.54620001</v>
      </c>
      <c r="R276" s="4">
        <v>-2536017.62</v>
      </c>
      <c r="S276" s="4">
        <v>233787.65789999999</v>
      </c>
      <c r="T276" s="4">
        <v>167101.0724</v>
      </c>
      <c r="U276" s="4">
        <v>4132162.8009000001</v>
      </c>
      <c r="V276" s="4">
        <v>43692224.763899997</v>
      </c>
      <c r="W276" s="5">
        <f t="shared" si="31"/>
        <v>162811925.22130001</v>
      </c>
    </row>
    <row r="277" spans="1:23" ht="25" customHeight="1" x14ac:dyDescent="0.25">
      <c r="A277" s="154"/>
      <c r="B277" s="150"/>
      <c r="C277" s="1">
        <v>16</v>
      </c>
      <c r="D277" s="4" t="s">
        <v>315</v>
      </c>
      <c r="E277" s="4">
        <v>101771127.8369</v>
      </c>
      <c r="F277" s="4">
        <v>0</v>
      </c>
      <c r="G277" s="4">
        <v>203144.56899999999</v>
      </c>
      <c r="H277" s="4">
        <v>145198.74849999999</v>
      </c>
      <c r="I277" s="4">
        <v>3590550.6683999998</v>
      </c>
      <c r="J277" s="4">
        <v>32228744.244399998</v>
      </c>
      <c r="K277" s="5">
        <f t="shared" si="30"/>
        <v>137938766.06720001</v>
      </c>
      <c r="L277" s="7"/>
      <c r="M277" s="146"/>
      <c r="N277" s="149"/>
      <c r="O277" s="8">
        <v>22</v>
      </c>
      <c r="P277" s="4" t="s">
        <v>872</v>
      </c>
      <c r="Q277" s="4">
        <v>108486583.2436</v>
      </c>
      <c r="R277" s="4">
        <v>-2536017.62</v>
      </c>
      <c r="S277" s="4">
        <v>216549.23809999999</v>
      </c>
      <c r="T277" s="4">
        <v>154779.81280000001</v>
      </c>
      <c r="U277" s="4">
        <v>3827476.2426</v>
      </c>
      <c r="V277" s="4">
        <v>39815914.7205</v>
      </c>
      <c r="W277" s="5">
        <f t="shared" si="31"/>
        <v>149965285.6376</v>
      </c>
    </row>
    <row r="278" spans="1:23" ht="25" customHeight="1" x14ac:dyDescent="0.3">
      <c r="A278" s="1"/>
      <c r="B278" s="151" t="s">
        <v>824</v>
      </c>
      <c r="C278" s="152"/>
      <c r="D278" s="153"/>
      <c r="E278" s="10">
        <f>SUM(E262:E277)</f>
        <v>1685962965.0622001</v>
      </c>
      <c r="F278" s="10">
        <f t="shared" ref="F278:L278" si="32">SUM(F262:F277)</f>
        <v>0</v>
      </c>
      <c r="G278" s="10">
        <f t="shared" si="32"/>
        <v>3365337.7653000006</v>
      </c>
      <c r="H278" s="10">
        <f t="shared" si="32"/>
        <v>2405394.5134000005</v>
      </c>
      <c r="I278" s="10">
        <f t="shared" si="32"/>
        <v>59481854.822599992</v>
      </c>
      <c r="J278" s="10">
        <f t="shared" si="32"/>
        <v>532969707.80469996</v>
      </c>
      <c r="K278" s="10">
        <f t="shared" si="32"/>
        <v>2284185259.9682002</v>
      </c>
      <c r="L278" s="10">
        <f t="shared" si="32"/>
        <v>0</v>
      </c>
      <c r="M278" s="146"/>
      <c r="N278" s="149"/>
      <c r="O278" s="8">
        <v>23</v>
      </c>
      <c r="P278" s="4" t="s">
        <v>873</v>
      </c>
      <c r="Q278" s="4">
        <v>112310866.91769999</v>
      </c>
      <c r="R278" s="4">
        <v>-2536017.62</v>
      </c>
      <c r="S278" s="4">
        <v>224182.8615</v>
      </c>
      <c r="T278" s="4">
        <v>160235.989</v>
      </c>
      <c r="U278" s="4">
        <v>3962399.4235999999</v>
      </c>
      <c r="V278" s="4">
        <v>43525815.299999997</v>
      </c>
      <c r="W278" s="5">
        <f t="shared" si="31"/>
        <v>157647482.87179998</v>
      </c>
    </row>
    <row r="279" spans="1:23" ht="25" customHeight="1" x14ac:dyDescent="0.25">
      <c r="A279" s="154">
        <v>14</v>
      </c>
      <c r="B279" s="148" t="s">
        <v>37</v>
      </c>
      <c r="C279" s="1">
        <v>1</v>
      </c>
      <c r="D279" s="4" t="s">
        <v>316</v>
      </c>
      <c r="E279" s="4">
        <v>127485863.39579999</v>
      </c>
      <c r="F279" s="4">
        <v>0</v>
      </c>
      <c r="G279" s="4">
        <v>254473.5558</v>
      </c>
      <c r="H279" s="4">
        <v>181886.4368</v>
      </c>
      <c r="I279" s="4">
        <v>4497783.0329999998</v>
      </c>
      <c r="J279" s="4">
        <v>39829246.012000002</v>
      </c>
      <c r="K279" s="5">
        <f t="shared" si="30"/>
        <v>172249252.43340001</v>
      </c>
      <c r="L279" s="7"/>
      <c r="M279" s="146"/>
      <c r="N279" s="149"/>
      <c r="O279" s="8">
        <v>24</v>
      </c>
      <c r="P279" s="4" t="s">
        <v>874</v>
      </c>
      <c r="Q279" s="4">
        <v>96146292.674999997</v>
      </c>
      <c r="R279" s="4">
        <v>-2536017.62</v>
      </c>
      <c r="S279" s="4">
        <v>191916.8786</v>
      </c>
      <c r="T279" s="4">
        <v>137173.69219999999</v>
      </c>
      <c r="U279" s="4">
        <v>3392102.8760000002</v>
      </c>
      <c r="V279" s="4">
        <v>36370646.846000001</v>
      </c>
      <c r="W279" s="5">
        <f t="shared" si="31"/>
        <v>133702115.3478</v>
      </c>
    </row>
    <row r="280" spans="1:23" ht="25" customHeight="1" x14ac:dyDescent="0.25">
      <c r="A280" s="154"/>
      <c r="B280" s="149"/>
      <c r="C280" s="1">
        <v>2</v>
      </c>
      <c r="D280" s="4" t="s">
        <v>317</v>
      </c>
      <c r="E280" s="4">
        <v>107416001.9506</v>
      </c>
      <c r="F280" s="4">
        <v>0</v>
      </c>
      <c r="G280" s="4">
        <v>214412.25899999999</v>
      </c>
      <c r="H280" s="4">
        <v>153252.3947</v>
      </c>
      <c r="I280" s="4">
        <v>3789705.4479</v>
      </c>
      <c r="J280" s="4">
        <v>35121911.807599999</v>
      </c>
      <c r="K280" s="5">
        <f t="shared" si="30"/>
        <v>146695283.85980001</v>
      </c>
      <c r="L280" s="7"/>
      <c r="M280" s="146"/>
      <c r="N280" s="149"/>
      <c r="O280" s="8">
        <v>25</v>
      </c>
      <c r="P280" s="4" t="s">
        <v>671</v>
      </c>
      <c r="Q280" s="4">
        <v>87983327.001200005</v>
      </c>
      <c r="R280" s="4">
        <v>-2536017.62</v>
      </c>
      <c r="S280" s="4">
        <v>175622.84529999999</v>
      </c>
      <c r="T280" s="4">
        <v>125527.43829999999</v>
      </c>
      <c r="U280" s="4">
        <v>3104108.2111</v>
      </c>
      <c r="V280" s="4">
        <v>33766634.720100001</v>
      </c>
      <c r="W280" s="5">
        <f t="shared" si="31"/>
        <v>122619202.596</v>
      </c>
    </row>
    <row r="281" spans="1:23" ht="25" customHeight="1" x14ac:dyDescent="0.25">
      <c r="A281" s="154"/>
      <c r="B281" s="149"/>
      <c r="C281" s="1">
        <v>3</v>
      </c>
      <c r="D281" s="4" t="s">
        <v>318</v>
      </c>
      <c r="E281" s="4">
        <v>145398943.57769999</v>
      </c>
      <c r="F281" s="4">
        <v>0</v>
      </c>
      <c r="G281" s="4">
        <v>290229.71799999999</v>
      </c>
      <c r="H281" s="4">
        <v>207443.35930000001</v>
      </c>
      <c r="I281" s="4">
        <v>5129767.9916000003</v>
      </c>
      <c r="J281" s="4">
        <v>45745661.539300002</v>
      </c>
      <c r="K281" s="5">
        <f t="shared" si="30"/>
        <v>196772046.18589997</v>
      </c>
      <c r="L281" s="7"/>
      <c r="M281" s="146"/>
      <c r="N281" s="149"/>
      <c r="O281" s="8">
        <v>26</v>
      </c>
      <c r="P281" s="4" t="s">
        <v>672</v>
      </c>
      <c r="Q281" s="4">
        <v>116626911.2869</v>
      </c>
      <c r="R281" s="4">
        <v>-2536017.62</v>
      </c>
      <c r="S281" s="4">
        <v>232798.0846</v>
      </c>
      <c r="T281" s="4">
        <v>166393.76920000001</v>
      </c>
      <c r="U281" s="4">
        <v>4114672.2374</v>
      </c>
      <c r="V281" s="4">
        <v>43818511.788000003</v>
      </c>
      <c r="W281" s="5">
        <f t="shared" si="31"/>
        <v>162423269.54609999</v>
      </c>
    </row>
    <row r="282" spans="1:23" ht="25" customHeight="1" x14ac:dyDescent="0.25">
      <c r="A282" s="154"/>
      <c r="B282" s="149"/>
      <c r="C282" s="1">
        <v>4</v>
      </c>
      <c r="D282" s="4" t="s">
        <v>319</v>
      </c>
      <c r="E282" s="4">
        <v>136680348.0781</v>
      </c>
      <c r="F282" s="4">
        <v>0</v>
      </c>
      <c r="G282" s="4">
        <v>272826.59620000003</v>
      </c>
      <c r="H282" s="4">
        <v>195004.378</v>
      </c>
      <c r="I282" s="4">
        <v>4822170.3501000004</v>
      </c>
      <c r="J282" s="4">
        <v>43243526.792800002</v>
      </c>
      <c r="K282" s="5">
        <f t="shared" si="30"/>
        <v>185213876.1952</v>
      </c>
      <c r="L282" s="7"/>
      <c r="M282" s="146"/>
      <c r="N282" s="149"/>
      <c r="O282" s="8">
        <v>27</v>
      </c>
      <c r="P282" s="4" t="s">
        <v>875</v>
      </c>
      <c r="Q282" s="4">
        <v>127068279.53929999</v>
      </c>
      <c r="R282" s="4">
        <v>-2536017.62</v>
      </c>
      <c r="S282" s="4">
        <v>253640.01980000001</v>
      </c>
      <c r="T282" s="4">
        <v>181290.66219999999</v>
      </c>
      <c r="U282" s="4">
        <v>4483050.4067000002</v>
      </c>
      <c r="V282" s="4">
        <v>48374053.082199998</v>
      </c>
      <c r="W282" s="5">
        <f t="shared" si="31"/>
        <v>177824296.09020001</v>
      </c>
    </row>
    <row r="283" spans="1:23" ht="25" customHeight="1" x14ac:dyDescent="0.25">
      <c r="A283" s="154"/>
      <c r="B283" s="149"/>
      <c r="C283" s="1">
        <v>5</v>
      </c>
      <c r="D283" s="4" t="s">
        <v>320</v>
      </c>
      <c r="E283" s="4">
        <v>132154156.1135</v>
      </c>
      <c r="F283" s="4">
        <v>0</v>
      </c>
      <c r="G283" s="4">
        <v>263791.89909999998</v>
      </c>
      <c r="H283" s="4">
        <v>188546.7763</v>
      </c>
      <c r="I283" s="4">
        <v>4662483.3943999996</v>
      </c>
      <c r="J283" s="4">
        <v>39872291.762699999</v>
      </c>
      <c r="K283" s="5">
        <f t="shared" si="30"/>
        <v>177141269.94599998</v>
      </c>
      <c r="L283" s="7"/>
      <c r="M283" s="146"/>
      <c r="N283" s="149"/>
      <c r="O283" s="8">
        <v>28</v>
      </c>
      <c r="P283" s="4" t="s">
        <v>673</v>
      </c>
      <c r="Q283" s="4">
        <v>97322221.537300006</v>
      </c>
      <c r="R283" s="4">
        <v>-2536017.62</v>
      </c>
      <c r="S283" s="4">
        <v>194264.14120000001</v>
      </c>
      <c r="T283" s="4">
        <v>138851.4117</v>
      </c>
      <c r="U283" s="4">
        <v>3433590.4005</v>
      </c>
      <c r="V283" s="4">
        <v>36635644.964699998</v>
      </c>
      <c r="W283" s="5">
        <f t="shared" si="31"/>
        <v>135188554.83539999</v>
      </c>
    </row>
    <row r="284" spans="1:23" ht="25" customHeight="1" x14ac:dyDescent="0.25">
      <c r="A284" s="154"/>
      <c r="B284" s="149"/>
      <c r="C284" s="1">
        <v>6</v>
      </c>
      <c r="D284" s="4" t="s">
        <v>321</v>
      </c>
      <c r="E284" s="4">
        <v>127062029.23190001</v>
      </c>
      <c r="F284" s="4">
        <v>0</v>
      </c>
      <c r="G284" s="4">
        <v>253627.5436</v>
      </c>
      <c r="H284" s="4">
        <v>181281.74479999999</v>
      </c>
      <c r="I284" s="4">
        <v>4482829.8918000003</v>
      </c>
      <c r="J284" s="4">
        <v>37752526.0612</v>
      </c>
      <c r="K284" s="5">
        <f t="shared" si="30"/>
        <v>169732294.47330001</v>
      </c>
      <c r="L284" s="7"/>
      <c r="M284" s="146"/>
      <c r="N284" s="149"/>
      <c r="O284" s="8">
        <v>29</v>
      </c>
      <c r="P284" s="4" t="s">
        <v>674</v>
      </c>
      <c r="Q284" s="4">
        <v>117041250.1284</v>
      </c>
      <c r="R284" s="4">
        <v>-2536017.62</v>
      </c>
      <c r="S284" s="4">
        <v>233625.14319999999</v>
      </c>
      <c r="T284" s="4">
        <v>166984.91409999999</v>
      </c>
      <c r="U284" s="4">
        <v>4129290.3774999999</v>
      </c>
      <c r="V284" s="4">
        <v>40011118.795299999</v>
      </c>
      <c r="W284" s="5">
        <f t="shared" si="31"/>
        <v>159046251.7385</v>
      </c>
    </row>
    <row r="285" spans="1:23" ht="25" customHeight="1" x14ac:dyDescent="0.25">
      <c r="A285" s="154"/>
      <c r="B285" s="149"/>
      <c r="C285" s="1">
        <v>7</v>
      </c>
      <c r="D285" s="4" t="s">
        <v>322</v>
      </c>
      <c r="E285" s="4">
        <v>128292741.2853</v>
      </c>
      <c r="F285" s="4">
        <v>0</v>
      </c>
      <c r="G285" s="4">
        <v>256084.15849999999</v>
      </c>
      <c r="H285" s="4">
        <v>183037.6244</v>
      </c>
      <c r="I285" s="4">
        <v>4526250.2024999997</v>
      </c>
      <c r="J285" s="4">
        <v>40641487.901600003</v>
      </c>
      <c r="K285" s="5">
        <f t="shared" si="30"/>
        <v>173899601.17230001</v>
      </c>
      <c r="L285" s="7"/>
      <c r="M285" s="146"/>
      <c r="N285" s="149"/>
      <c r="O285" s="8">
        <v>30</v>
      </c>
      <c r="P285" s="4" t="s">
        <v>876</v>
      </c>
      <c r="Q285" s="4">
        <v>98821867.549600005</v>
      </c>
      <c r="R285" s="4">
        <v>-2536017.62</v>
      </c>
      <c r="S285" s="4">
        <v>197257.57310000001</v>
      </c>
      <c r="T285" s="4">
        <v>140990.98430000001</v>
      </c>
      <c r="U285" s="4">
        <v>3486498.8738000002</v>
      </c>
      <c r="V285" s="4">
        <v>38053816.088200003</v>
      </c>
      <c r="W285" s="5">
        <f t="shared" si="31"/>
        <v>138164413.449</v>
      </c>
    </row>
    <row r="286" spans="1:23" ht="25" customHeight="1" x14ac:dyDescent="0.25">
      <c r="A286" s="154"/>
      <c r="B286" s="149"/>
      <c r="C286" s="1">
        <v>8</v>
      </c>
      <c r="D286" s="4" t="s">
        <v>323</v>
      </c>
      <c r="E286" s="4">
        <v>138853450.51820001</v>
      </c>
      <c r="F286" s="4">
        <v>0</v>
      </c>
      <c r="G286" s="4">
        <v>277164.30940000003</v>
      </c>
      <c r="H286" s="4">
        <v>198104.78339999999</v>
      </c>
      <c r="I286" s="4">
        <v>4898838.7981000002</v>
      </c>
      <c r="J286" s="4">
        <v>44309000.475299999</v>
      </c>
      <c r="K286" s="5">
        <f t="shared" si="30"/>
        <v>188536558.88440001</v>
      </c>
      <c r="L286" s="7"/>
      <c r="M286" s="146"/>
      <c r="N286" s="149"/>
      <c r="O286" s="8">
        <v>31</v>
      </c>
      <c r="P286" s="4" t="s">
        <v>675</v>
      </c>
      <c r="Q286" s="4">
        <v>99253269.153099999</v>
      </c>
      <c r="R286" s="4">
        <v>-2536017.62</v>
      </c>
      <c r="S286" s="4">
        <v>198118.6906</v>
      </c>
      <c r="T286" s="4">
        <v>141606.473</v>
      </c>
      <c r="U286" s="4">
        <v>3501718.9989999998</v>
      </c>
      <c r="V286" s="4">
        <v>38959311.590499997</v>
      </c>
      <c r="W286" s="5">
        <f t="shared" si="31"/>
        <v>139518007.28619999</v>
      </c>
    </row>
    <row r="287" spans="1:23" ht="25" customHeight="1" x14ac:dyDescent="0.25">
      <c r="A287" s="154"/>
      <c r="B287" s="149"/>
      <c r="C287" s="1">
        <v>9</v>
      </c>
      <c r="D287" s="4" t="s">
        <v>324</v>
      </c>
      <c r="E287" s="4">
        <v>126346412.79279999</v>
      </c>
      <c r="F287" s="4">
        <v>0</v>
      </c>
      <c r="G287" s="4">
        <v>252199.10709999999</v>
      </c>
      <c r="H287" s="4">
        <v>180260.7616</v>
      </c>
      <c r="I287" s="4">
        <v>4457582.4847999997</v>
      </c>
      <c r="J287" s="4">
        <v>36116202.873599999</v>
      </c>
      <c r="K287" s="5">
        <f t="shared" si="30"/>
        <v>167352658.01989999</v>
      </c>
      <c r="L287" s="7"/>
      <c r="M287" s="146"/>
      <c r="N287" s="149"/>
      <c r="O287" s="8">
        <v>32</v>
      </c>
      <c r="P287" s="4" t="s">
        <v>676</v>
      </c>
      <c r="Q287" s="4">
        <v>98771301.978100002</v>
      </c>
      <c r="R287" s="4">
        <v>-2536017.62</v>
      </c>
      <c r="S287" s="4">
        <v>197156.63959999999</v>
      </c>
      <c r="T287" s="4">
        <v>140918.84150000001</v>
      </c>
      <c r="U287" s="4">
        <v>3484714.8879999998</v>
      </c>
      <c r="V287" s="4">
        <v>37058209.532399997</v>
      </c>
      <c r="W287" s="5">
        <f t="shared" si="31"/>
        <v>137116284.25959998</v>
      </c>
    </row>
    <row r="288" spans="1:23" ht="25" customHeight="1" x14ac:dyDescent="0.25">
      <c r="A288" s="154"/>
      <c r="B288" s="149"/>
      <c r="C288" s="1">
        <v>10</v>
      </c>
      <c r="D288" s="4" t="s">
        <v>325</v>
      </c>
      <c r="E288" s="4">
        <v>118155060.14</v>
      </c>
      <c r="F288" s="4">
        <v>0</v>
      </c>
      <c r="G288" s="4">
        <v>235848.41080000001</v>
      </c>
      <c r="H288" s="4">
        <v>168574.0074</v>
      </c>
      <c r="I288" s="4">
        <v>4168586.3091000002</v>
      </c>
      <c r="J288" s="4">
        <v>36195643.843000002</v>
      </c>
      <c r="K288" s="5">
        <f t="shared" si="30"/>
        <v>158923712.7103</v>
      </c>
      <c r="L288" s="7"/>
      <c r="M288" s="147"/>
      <c r="N288" s="150"/>
      <c r="O288" s="8">
        <v>33</v>
      </c>
      <c r="P288" s="4" t="s">
        <v>677</v>
      </c>
      <c r="Q288" s="4">
        <v>113852658.9602</v>
      </c>
      <c r="R288" s="4">
        <v>-2536017.62</v>
      </c>
      <c r="S288" s="4">
        <v>227260.42079999999</v>
      </c>
      <c r="T288" s="4">
        <v>162435.69219999999</v>
      </c>
      <c r="U288" s="4">
        <v>4016794.8358</v>
      </c>
      <c r="V288" s="4">
        <v>39385676.462099999</v>
      </c>
      <c r="W288" s="5">
        <f t="shared" si="31"/>
        <v>155108808.7511</v>
      </c>
    </row>
    <row r="289" spans="1:23" ht="25" customHeight="1" x14ac:dyDescent="0.3">
      <c r="A289" s="154"/>
      <c r="B289" s="149"/>
      <c r="C289" s="1">
        <v>11</v>
      </c>
      <c r="D289" s="4" t="s">
        <v>326</v>
      </c>
      <c r="E289" s="4">
        <v>123700405.6109</v>
      </c>
      <c r="F289" s="4">
        <v>0</v>
      </c>
      <c r="G289" s="4">
        <v>246917.4325</v>
      </c>
      <c r="H289" s="4">
        <v>176485.65429999999</v>
      </c>
      <c r="I289" s="4">
        <v>4364229.6541999998</v>
      </c>
      <c r="J289" s="4">
        <v>36221880.556900002</v>
      </c>
      <c r="K289" s="5">
        <f t="shared" si="30"/>
        <v>164709918.90880001</v>
      </c>
      <c r="L289" s="7"/>
      <c r="M289" s="14"/>
      <c r="N289" s="151" t="s">
        <v>841</v>
      </c>
      <c r="O289" s="152"/>
      <c r="P289" s="153"/>
      <c r="Q289" s="10">
        <f>SUM(Q256:Q288)</f>
        <v>3673926741.6529994</v>
      </c>
      <c r="R289" s="10">
        <f t="shared" ref="R289:W289" si="33">SUM(R256:R288)</f>
        <v>-83688581.460000008</v>
      </c>
      <c r="S289" s="10">
        <f t="shared" si="33"/>
        <v>7333497.0376000013</v>
      </c>
      <c r="T289" s="10">
        <f t="shared" si="33"/>
        <v>5241659.1645999998</v>
      </c>
      <c r="U289" s="10">
        <f t="shared" si="33"/>
        <v>129618491.98649998</v>
      </c>
      <c r="V289" s="10">
        <f t="shared" si="33"/>
        <v>1365741453.3352001</v>
      </c>
      <c r="W289" s="10">
        <f t="shared" si="33"/>
        <v>5098173261.7168989</v>
      </c>
    </row>
    <row r="290" spans="1:23" ht="25" customHeight="1" x14ac:dyDescent="0.25">
      <c r="A290" s="154"/>
      <c r="B290" s="149"/>
      <c r="C290" s="1">
        <v>12</v>
      </c>
      <c r="D290" s="4" t="s">
        <v>327</v>
      </c>
      <c r="E290" s="4">
        <v>120104422.0565</v>
      </c>
      <c r="F290" s="4">
        <v>0</v>
      </c>
      <c r="G290" s="4">
        <v>239739.5172</v>
      </c>
      <c r="H290" s="4">
        <v>171355.19810000001</v>
      </c>
      <c r="I290" s="4">
        <v>4237361.0478999997</v>
      </c>
      <c r="J290" s="4">
        <v>36069941.4811</v>
      </c>
      <c r="K290" s="5">
        <f t="shared" si="30"/>
        <v>160822819.3008</v>
      </c>
      <c r="L290" s="7"/>
      <c r="M290" s="145">
        <v>31</v>
      </c>
      <c r="N290" s="148" t="s">
        <v>54</v>
      </c>
      <c r="O290" s="8">
        <v>1</v>
      </c>
      <c r="P290" s="4" t="s">
        <v>678</v>
      </c>
      <c r="Q290" s="4">
        <v>134299086.57260001</v>
      </c>
      <c r="R290" s="4">
        <v>0</v>
      </c>
      <c r="S290" s="4">
        <v>268073.37839999999</v>
      </c>
      <c r="T290" s="4">
        <v>191606.98819999999</v>
      </c>
      <c r="U290" s="4">
        <v>4738157.9167999998</v>
      </c>
      <c r="V290" s="4">
        <v>36150508.867200002</v>
      </c>
      <c r="W290" s="5">
        <f t="shared" si="31"/>
        <v>175647433.72320002</v>
      </c>
    </row>
    <row r="291" spans="1:23" ht="25" customHeight="1" x14ac:dyDescent="0.25">
      <c r="A291" s="154"/>
      <c r="B291" s="149"/>
      <c r="C291" s="1">
        <v>13</v>
      </c>
      <c r="D291" s="4" t="s">
        <v>328</v>
      </c>
      <c r="E291" s="4">
        <v>155550938.36070001</v>
      </c>
      <c r="F291" s="4">
        <v>0</v>
      </c>
      <c r="G291" s="4">
        <v>310494.03700000001</v>
      </c>
      <c r="H291" s="4">
        <v>221927.39780000001</v>
      </c>
      <c r="I291" s="4">
        <v>5487936.8793000001</v>
      </c>
      <c r="J291" s="4">
        <v>47977901.621600002</v>
      </c>
      <c r="K291" s="5">
        <f t="shared" si="30"/>
        <v>209549198.29640001</v>
      </c>
      <c r="L291" s="7"/>
      <c r="M291" s="146"/>
      <c r="N291" s="149"/>
      <c r="O291" s="8">
        <v>2</v>
      </c>
      <c r="P291" s="4" t="s">
        <v>519</v>
      </c>
      <c r="Q291" s="4">
        <v>135474712.61829999</v>
      </c>
      <c r="R291" s="4">
        <v>0</v>
      </c>
      <c r="S291" s="4">
        <v>270420.03649999999</v>
      </c>
      <c r="T291" s="4">
        <v>193284.27559999999</v>
      </c>
      <c r="U291" s="4">
        <v>4779634.7577999998</v>
      </c>
      <c r="V291" s="4">
        <v>36997684.320100002</v>
      </c>
      <c r="W291" s="5">
        <f t="shared" si="31"/>
        <v>177715736.00830001</v>
      </c>
    </row>
    <row r="292" spans="1:23" ht="25" customHeight="1" x14ac:dyDescent="0.25">
      <c r="A292" s="154"/>
      <c r="B292" s="149"/>
      <c r="C292" s="1">
        <v>14</v>
      </c>
      <c r="D292" s="4" t="s">
        <v>329</v>
      </c>
      <c r="E292" s="4">
        <v>106729823.50489999</v>
      </c>
      <c r="F292" s="4">
        <v>0</v>
      </c>
      <c r="G292" s="4">
        <v>213042.58350000001</v>
      </c>
      <c r="H292" s="4">
        <v>152273.4112</v>
      </c>
      <c r="I292" s="4">
        <v>3765496.6321999999</v>
      </c>
      <c r="J292" s="4">
        <v>34600393.1712</v>
      </c>
      <c r="K292" s="5">
        <f t="shared" si="30"/>
        <v>145461029.303</v>
      </c>
      <c r="L292" s="7"/>
      <c r="M292" s="146"/>
      <c r="N292" s="149"/>
      <c r="O292" s="8">
        <v>3</v>
      </c>
      <c r="P292" s="4" t="s">
        <v>679</v>
      </c>
      <c r="Q292" s="4">
        <v>134884366.8583</v>
      </c>
      <c r="R292" s="4">
        <v>0</v>
      </c>
      <c r="S292" s="4">
        <v>269241.6519</v>
      </c>
      <c r="T292" s="4">
        <v>192442.0184</v>
      </c>
      <c r="U292" s="4">
        <v>4758806.9807000002</v>
      </c>
      <c r="V292" s="4">
        <v>36383423.6505</v>
      </c>
      <c r="W292" s="5">
        <f t="shared" si="31"/>
        <v>176488281.15979999</v>
      </c>
    </row>
    <row r="293" spans="1:23" ht="25" customHeight="1" x14ac:dyDescent="0.25">
      <c r="A293" s="154"/>
      <c r="B293" s="149"/>
      <c r="C293" s="1">
        <v>15</v>
      </c>
      <c r="D293" s="4" t="s">
        <v>330</v>
      </c>
      <c r="E293" s="4">
        <v>118132654.47490001</v>
      </c>
      <c r="F293" s="4">
        <v>0</v>
      </c>
      <c r="G293" s="4">
        <v>235803.68710000001</v>
      </c>
      <c r="H293" s="4">
        <v>168542.04089999999</v>
      </c>
      <c r="I293" s="4">
        <v>4167795.8229</v>
      </c>
      <c r="J293" s="4">
        <v>38391854.120399997</v>
      </c>
      <c r="K293" s="5">
        <f t="shared" si="30"/>
        <v>161096650.1462</v>
      </c>
      <c r="L293" s="7"/>
      <c r="M293" s="146"/>
      <c r="N293" s="149"/>
      <c r="O293" s="8">
        <v>4</v>
      </c>
      <c r="P293" s="4" t="s">
        <v>680</v>
      </c>
      <c r="Q293" s="4">
        <v>102403201.94230001</v>
      </c>
      <c r="R293" s="4">
        <v>0</v>
      </c>
      <c r="S293" s="4">
        <v>204406.24729999999</v>
      </c>
      <c r="T293" s="4">
        <v>146100.54029999999</v>
      </c>
      <c r="U293" s="4">
        <v>3612850.6483</v>
      </c>
      <c r="V293" s="4">
        <v>29597542.425999999</v>
      </c>
      <c r="W293" s="5">
        <f t="shared" si="31"/>
        <v>135964101.80419999</v>
      </c>
    </row>
    <row r="294" spans="1:23" ht="25" customHeight="1" x14ac:dyDescent="0.25">
      <c r="A294" s="154"/>
      <c r="B294" s="149"/>
      <c r="C294" s="1">
        <v>16</v>
      </c>
      <c r="D294" s="4" t="s">
        <v>331</v>
      </c>
      <c r="E294" s="4">
        <v>134138054.01270001</v>
      </c>
      <c r="F294" s="4">
        <v>0</v>
      </c>
      <c r="G294" s="4">
        <v>267751.9425</v>
      </c>
      <c r="H294" s="4">
        <v>191377.2401</v>
      </c>
      <c r="I294" s="4">
        <v>4732476.5848000003</v>
      </c>
      <c r="J294" s="4">
        <v>42450578.754100002</v>
      </c>
      <c r="K294" s="5">
        <f t="shared" si="30"/>
        <v>181780238.53420001</v>
      </c>
      <c r="L294" s="7"/>
      <c r="M294" s="146"/>
      <c r="N294" s="149"/>
      <c r="O294" s="8">
        <v>5</v>
      </c>
      <c r="P294" s="4" t="s">
        <v>681</v>
      </c>
      <c r="Q294" s="4">
        <v>178167595.7013</v>
      </c>
      <c r="R294" s="4">
        <v>0</v>
      </c>
      <c r="S294" s="4">
        <v>355638.97350000002</v>
      </c>
      <c r="T294" s="4">
        <v>254195.00080000001</v>
      </c>
      <c r="U294" s="4">
        <v>6285867.0570999999</v>
      </c>
      <c r="V294" s="4">
        <v>54715943.807999998</v>
      </c>
      <c r="W294" s="5">
        <f t="shared" si="31"/>
        <v>239779240.54070002</v>
      </c>
    </row>
    <row r="295" spans="1:23" ht="25" customHeight="1" x14ac:dyDescent="0.25">
      <c r="A295" s="154"/>
      <c r="B295" s="150"/>
      <c r="C295" s="1">
        <v>17</v>
      </c>
      <c r="D295" s="4" t="s">
        <v>332</v>
      </c>
      <c r="E295" s="4">
        <v>111084847.4638</v>
      </c>
      <c r="F295" s="4">
        <v>0</v>
      </c>
      <c r="G295" s="4">
        <v>221735.6134</v>
      </c>
      <c r="H295" s="4">
        <v>158486.80439999999</v>
      </c>
      <c r="I295" s="4">
        <v>3919144.6708999998</v>
      </c>
      <c r="J295" s="4">
        <v>34446407.777900003</v>
      </c>
      <c r="K295" s="5">
        <f t="shared" si="30"/>
        <v>149830622.33039999</v>
      </c>
      <c r="L295" s="7"/>
      <c r="M295" s="146"/>
      <c r="N295" s="149"/>
      <c r="O295" s="8">
        <v>6</v>
      </c>
      <c r="P295" s="4" t="s">
        <v>682</v>
      </c>
      <c r="Q295" s="4">
        <v>154069640.0715</v>
      </c>
      <c r="R295" s="4">
        <v>0</v>
      </c>
      <c r="S295" s="4">
        <v>307537.22879999998</v>
      </c>
      <c r="T295" s="4">
        <v>219814.00219999999</v>
      </c>
      <c r="U295" s="4">
        <v>5435675.7254999997</v>
      </c>
      <c r="V295" s="4">
        <v>45757165.709200002</v>
      </c>
      <c r="W295" s="5">
        <f t="shared" si="31"/>
        <v>205789832.73719999</v>
      </c>
    </row>
    <row r="296" spans="1:23" ht="25" customHeight="1" x14ac:dyDescent="0.3">
      <c r="A296" s="1"/>
      <c r="B296" s="151" t="s">
        <v>825</v>
      </c>
      <c r="C296" s="152"/>
      <c r="D296" s="153"/>
      <c r="E296" s="10">
        <f>SUM(E279:E295)</f>
        <v>2157286152.5683002</v>
      </c>
      <c r="F296" s="10">
        <f t="shared" ref="F296:K296" si="34">SUM(F279:F295)</f>
        <v>0</v>
      </c>
      <c r="G296" s="10">
        <f t="shared" si="34"/>
        <v>4306142.3707000008</v>
      </c>
      <c r="H296" s="10">
        <f t="shared" si="34"/>
        <v>3077840.0134999999</v>
      </c>
      <c r="I296" s="10">
        <f t="shared" si="34"/>
        <v>76110439.195500016</v>
      </c>
      <c r="J296" s="10">
        <f t="shared" si="34"/>
        <v>668986456.55229998</v>
      </c>
      <c r="K296" s="10">
        <f t="shared" si="34"/>
        <v>2909767030.7003002</v>
      </c>
      <c r="L296" s="7"/>
      <c r="M296" s="146"/>
      <c r="N296" s="149"/>
      <c r="O296" s="8">
        <v>7</v>
      </c>
      <c r="P296" s="4" t="s">
        <v>683</v>
      </c>
      <c r="Q296" s="4">
        <v>135249032.1094</v>
      </c>
      <c r="R296" s="4">
        <v>0</v>
      </c>
      <c r="S296" s="4">
        <v>269969.55739999999</v>
      </c>
      <c r="T296" s="4">
        <v>192962.29310000001</v>
      </c>
      <c r="U296" s="4">
        <v>4771672.6047</v>
      </c>
      <c r="V296" s="4">
        <v>35465796.408699997</v>
      </c>
      <c r="W296" s="5">
        <f t="shared" si="31"/>
        <v>175949432.97329998</v>
      </c>
    </row>
    <row r="297" spans="1:23" ht="25" customHeight="1" x14ac:dyDescent="0.25">
      <c r="A297" s="154">
        <v>15</v>
      </c>
      <c r="B297" s="148" t="s">
        <v>38</v>
      </c>
      <c r="C297" s="1">
        <v>1</v>
      </c>
      <c r="D297" s="4" t="s">
        <v>333</v>
      </c>
      <c r="E297" s="4">
        <v>177237830.33919999</v>
      </c>
      <c r="F297" s="4">
        <v>-4907596.13</v>
      </c>
      <c r="G297" s="4">
        <v>353783.076</v>
      </c>
      <c r="H297" s="4">
        <v>252868.48730000001</v>
      </c>
      <c r="I297" s="4">
        <v>6253064.3388</v>
      </c>
      <c r="J297" s="4">
        <v>49487957.906400003</v>
      </c>
      <c r="K297" s="5">
        <f t="shared" si="30"/>
        <v>228677908.01770002</v>
      </c>
      <c r="L297" s="7"/>
      <c r="M297" s="146"/>
      <c r="N297" s="149"/>
      <c r="O297" s="8">
        <v>8</v>
      </c>
      <c r="P297" s="4" t="s">
        <v>684</v>
      </c>
      <c r="Q297" s="4">
        <v>119446712.76540001</v>
      </c>
      <c r="R297" s="4">
        <v>0</v>
      </c>
      <c r="S297" s="4">
        <v>238426.66870000001</v>
      </c>
      <c r="T297" s="4">
        <v>170416.8321</v>
      </c>
      <c r="U297" s="4">
        <v>4214156.6421999997</v>
      </c>
      <c r="V297" s="4">
        <v>32215513.360599998</v>
      </c>
      <c r="W297" s="5">
        <f t="shared" si="31"/>
        <v>156285226.26899999</v>
      </c>
    </row>
    <row r="298" spans="1:23" ht="25" customHeight="1" x14ac:dyDescent="0.25">
      <c r="A298" s="154"/>
      <c r="B298" s="149"/>
      <c r="C298" s="1">
        <v>2</v>
      </c>
      <c r="D298" s="4" t="s">
        <v>334</v>
      </c>
      <c r="E298" s="4">
        <v>128715871.6732</v>
      </c>
      <c r="F298" s="4">
        <v>-4907596.13</v>
      </c>
      <c r="G298" s="4">
        <v>256928.7659</v>
      </c>
      <c r="H298" s="4">
        <v>183641.3124</v>
      </c>
      <c r="I298" s="4">
        <v>4541178.5138999997</v>
      </c>
      <c r="J298" s="4">
        <v>40330394.677100003</v>
      </c>
      <c r="K298" s="5">
        <f t="shared" si="30"/>
        <v>169120418.8125</v>
      </c>
      <c r="L298" s="7"/>
      <c r="M298" s="146"/>
      <c r="N298" s="149"/>
      <c r="O298" s="8">
        <v>9</v>
      </c>
      <c r="P298" s="4" t="s">
        <v>685</v>
      </c>
      <c r="Q298" s="4">
        <v>122513593.5191</v>
      </c>
      <c r="R298" s="4">
        <v>0</v>
      </c>
      <c r="S298" s="4">
        <v>244548.44589999999</v>
      </c>
      <c r="T298" s="4">
        <v>174792.4075</v>
      </c>
      <c r="U298" s="4">
        <v>4322358.1623999998</v>
      </c>
      <c r="V298" s="4">
        <v>33620091.089199997</v>
      </c>
      <c r="W298" s="5">
        <f t="shared" si="31"/>
        <v>160875383.62409997</v>
      </c>
    </row>
    <row r="299" spans="1:23" ht="25" customHeight="1" x14ac:dyDescent="0.25">
      <c r="A299" s="154"/>
      <c r="B299" s="149"/>
      <c r="C299" s="1">
        <v>3</v>
      </c>
      <c r="D299" s="4" t="s">
        <v>850</v>
      </c>
      <c r="E299" s="4">
        <v>129549696.84819999</v>
      </c>
      <c r="F299" s="4">
        <v>-4907596.13</v>
      </c>
      <c r="G299" s="4">
        <v>258593.15789999999</v>
      </c>
      <c r="H299" s="4">
        <v>184830.94620000001</v>
      </c>
      <c r="I299" s="4">
        <v>4570596.4009999996</v>
      </c>
      <c r="J299" s="4">
        <v>39569968.470399998</v>
      </c>
      <c r="K299" s="5">
        <f t="shared" si="30"/>
        <v>169226089.69369999</v>
      </c>
      <c r="L299" s="7"/>
      <c r="M299" s="146"/>
      <c r="N299" s="149"/>
      <c r="O299" s="8">
        <v>10</v>
      </c>
      <c r="P299" s="4" t="s">
        <v>686</v>
      </c>
      <c r="Q299" s="4">
        <v>116221898.49950001</v>
      </c>
      <c r="R299" s="4">
        <v>0</v>
      </c>
      <c r="S299" s="4">
        <v>231989.64170000001</v>
      </c>
      <c r="T299" s="4">
        <v>165815.93</v>
      </c>
      <c r="U299" s="4">
        <v>4100383.1264999998</v>
      </c>
      <c r="V299" s="4">
        <v>31110574.983100001</v>
      </c>
      <c r="W299" s="5">
        <f t="shared" si="31"/>
        <v>151830662.18080002</v>
      </c>
    </row>
    <row r="300" spans="1:23" ht="25" customHeight="1" x14ac:dyDescent="0.25">
      <c r="A300" s="154"/>
      <c r="B300" s="149"/>
      <c r="C300" s="1">
        <v>4</v>
      </c>
      <c r="D300" s="4" t="s">
        <v>335</v>
      </c>
      <c r="E300" s="4">
        <v>141161875.9474</v>
      </c>
      <c r="F300" s="4">
        <v>-4907596.13</v>
      </c>
      <c r="G300" s="4">
        <v>281772.1397</v>
      </c>
      <c r="H300" s="4">
        <v>201398.25659999999</v>
      </c>
      <c r="I300" s="4">
        <v>4980281.5279000001</v>
      </c>
      <c r="J300" s="4">
        <v>39938744.120499998</v>
      </c>
      <c r="K300" s="5">
        <f t="shared" si="30"/>
        <v>181656475.86210001</v>
      </c>
      <c r="L300" s="7"/>
      <c r="M300" s="146"/>
      <c r="N300" s="149"/>
      <c r="O300" s="8">
        <v>11</v>
      </c>
      <c r="P300" s="4" t="s">
        <v>687</v>
      </c>
      <c r="Q300" s="4">
        <v>160575625.86939999</v>
      </c>
      <c r="R300" s="4">
        <v>0</v>
      </c>
      <c r="S300" s="4">
        <v>320523.77730000002</v>
      </c>
      <c r="T300" s="4">
        <v>229096.21230000001</v>
      </c>
      <c r="U300" s="4">
        <v>5665211.0776000004</v>
      </c>
      <c r="V300" s="4">
        <v>44895885.281900004</v>
      </c>
      <c r="W300" s="5">
        <f t="shared" si="31"/>
        <v>211686342.21850002</v>
      </c>
    </row>
    <row r="301" spans="1:23" ht="25" customHeight="1" x14ac:dyDescent="0.25">
      <c r="A301" s="154"/>
      <c r="B301" s="149"/>
      <c r="C301" s="1">
        <v>5</v>
      </c>
      <c r="D301" s="4" t="s">
        <v>336</v>
      </c>
      <c r="E301" s="4">
        <v>137299243.47710001</v>
      </c>
      <c r="F301" s="4">
        <v>-4907596.13</v>
      </c>
      <c r="G301" s="4">
        <v>274061.96860000002</v>
      </c>
      <c r="H301" s="4">
        <v>195887.36749999999</v>
      </c>
      <c r="I301" s="4">
        <v>4844005.3767999997</v>
      </c>
      <c r="J301" s="4">
        <v>42050616.883000001</v>
      </c>
      <c r="K301" s="5">
        <f t="shared" si="30"/>
        <v>179756218.94300002</v>
      </c>
      <c r="L301" s="7"/>
      <c r="M301" s="146"/>
      <c r="N301" s="149"/>
      <c r="O301" s="8">
        <v>12</v>
      </c>
      <c r="P301" s="4" t="s">
        <v>688</v>
      </c>
      <c r="Q301" s="4">
        <v>108107915.1198</v>
      </c>
      <c r="R301" s="4">
        <v>0</v>
      </c>
      <c r="S301" s="4">
        <v>215793.38159999999</v>
      </c>
      <c r="T301" s="4">
        <v>154239.56</v>
      </c>
      <c r="U301" s="4">
        <v>3814116.5882999999</v>
      </c>
      <c r="V301" s="4">
        <v>30460576.839699998</v>
      </c>
      <c r="W301" s="5">
        <f t="shared" si="31"/>
        <v>142752641.48940003</v>
      </c>
    </row>
    <row r="302" spans="1:23" ht="25" customHeight="1" x14ac:dyDescent="0.25">
      <c r="A302" s="154"/>
      <c r="B302" s="149"/>
      <c r="C302" s="1">
        <v>6</v>
      </c>
      <c r="D302" s="4" t="s">
        <v>38</v>
      </c>
      <c r="E302" s="4">
        <v>149501435.15650001</v>
      </c>
      <c r="F302" s="4">
        <v>-4907596.13</v>
      </c>
      <c r="G302" s="4">
        <v>298418.67</v>
      </c>
      <c r="H302" s="4">
        <v>213296.45980000001</v>
      </c>
      <c r="I302" s="4">
        <v>5274506.5259999996</v>
      </c>
      <c r="J302" s="4">
        <v>44382907.2755</v>
      </c>
      <c r="K302" s="5">
        <f t="shared" si="30"/>
        <v>194762967.9578</v>
      </c>
      <c r="L302" s="7"/>
      <c r="M302" s="146"/>
      <c r="N302" s="149"/>
      <c r="O302" s="8">
        <v>13</v>
      </c>
      <c r="P302" s="4" t="s">
        <v>689</v>
      </c>
      <c r="Q302" s="4">
        <v>144326158.61739999</v>
      </c>
      <c r="R302" s="4">
        <v>0</v>
      </c>
      <c r="S302" s="4">
        <v>288088.34009999997</v>
      </c>
      <c r="T302" s="4">
        <v>205912.7972</v>
      </c>
      <c r="U302" s="4">
        <v>5091919.4501</v>
      </c>
      <c r="V302" s="4">
        <v>37350381.761100002</v>
      </c>
      <c r="W302" s="5">
        <f t="shared" si="31"/>
        <v>187262460.96589997</v>
      </c>
    </row>
    <row r="303" spans="1:23" ht="25" customHeight="1" x14ac:dyDescent="0.25">
      <c r="A303" s="154"/>
      <c r="B303" s="149"/>
      <c r="C303" s="1">
        <v>7</v>
      </c>
      <c r="D303" s="4" t="s">
        <v>337</v>
      </c>
      <c r="E303" s="4">
        <v>117222940.1776</v>
      </c>
      <c r="F303" s="4">
        <v>-4907596.13</v>
      </c>
      <c r="G303" s="4">
        <v>233987.81330000001</v>
      </c>
      <c r="H303" s="4">
        <v>167244.1347</v>
      </c>
      <c r="I303" s="4">
        <v>4135700.5189</v>
      </c>
      <c r="J303" s="4">
        <v>35744889.447800003</v>
      </c>
      <c r="K303" s="5">
        <f t="shared" si="30"/>
        <v>152597165.9623</v>
      </c>
      <c r="L303" s="7"/>
      <c r="M303" s="146"/>
      <c r="N303" s="149"/>
      <c r="O303" s="8">
        <v>14</v>
      </c>
      <c r="P303" s="4" t="s">
        <v>690</v>
      </c>
      <c r="Q303" s="4">
        <v>144117415.26390001</v>
      </c>
      <c r="R303" s="4">
        <v>0</v>
      </c>
      <c r="S303" s="4">
        <v>287671.6691</v>
      </c>
      <c r="T303" s="4">
        <v>205614.9792</v>
      </c>
      <c r="U303" s="4">
        <v>5084554.8507000003</v>
      </c>
      <c r="V303" s="4">
        <v>37733627.7993</v>
      </c>
      <c r="W303" s="5">
        <f t="shared" si="31"/>
        <v>187428884.56220001</v>
      </c>
    </row>
    <row r="304" spans="1:23" ht="25" customHeight="1" x14ac:dyDescent="0.25">
      <c r="A304" s="154"/>
      <c r="B304" s="149"/>
      <c r="C304" s="1">
        <v>8</v>
      </c>
      <c r="D304" s="4" t="s">
        <v>338</v>
      </c>
      <c r="E304" s="4">
        <v>125743195.9789</v>
      </c>
      <c r="F304" s="4">
        <v>-4907596.13</v>
      </c>
      <c r="G304" s="4">
        <v>250995.0307</v>
      </c>
      <c r="H304" s="4">
        <v>179400.141</v>
      </c>
      <c r="I304" s="4">
        <v>4436300.6086999997</v>
      </c>
      <c r="J304" s="4">
        <v>39069643.836999997</v>
      </c>
      <c r="K304" s="5">
        <f t="shared" si="30"/>
        <v>164771939.46630001</v>
      </c>
      <c r="L304" s="7"/>
      <c r="M304" s="146"/>
      <c r="N304" s="149"/>
      <c r="O304" s="8">
        <v>15</v>
      </c>
      <c r="P304" s="4" t="s">
        <v>691</v>
      </c>
      <c r="Q304" s="4">
        <v>113892573.2376</v>
      </c>
      <c r="R304" s="4">
        <v>0</v>
      </c>
      <c r="S304" s="4">
        <v>227340.09340000001</v>
      </c>
      <c r="T304" s="4">
        <v>162492.63860000001</v>
      </c>
      <c r="U304" s="4">
        <v>4018203.0370999998</v>
      </c>
      <c r="V304" s="4">
        <v>32956061.054299999</v>
      </c>
      <c r="W304" s="5">
        <f t="shared" si="31"/>
        <v>151256670.06100002</v>
      </c>
    </row>
    <row r="305" spans="1:23" ht="25" customHeight="1" x14ac:dyDescent="0.25">
      <c r="A305" s="154"/>
      <c r="B305" s="149"/>
      <c r="C305" s="1">
        <v>9</v>
      </c>
      <c r="D305" s="4" t="s">
        <v>339</v>
      </c>
      <c r="E305" s="4">
        <v>114637874.94050001</v>
      </c>
      <c r="F305" s="4">
        <v>-4907596.13</v>
      </c>
      <c r="G305" s="4">
        <v>228827.7844</v>
      </c>
      <c r="H305" s="4">
        <v>163555.9743</v>
      </c>
      <c r="I305" s="4">
        <v>4044497.7593</v>
      </c>
      <c r="J305" s="4">
        <v>34895667.677299999</v>
      </c>
      <c r="K305" s="5">
        <f t="shared" si="30"/>
        <v>149062828.00580001</v>
      </c>
      <c r="L305" s="7"/>
      <c r="M305" s="146"/>
      <c r="N305" s="149"/>
      <c r="O305" s="8">
        <v>16</v>
      </c>
      <c r="P305" s="4" t="s">
        <v>692</v>
      </c>
      <c r="Q305" s="4">
        <v>145119824.33050001</v>
      </c>
      <c r="R305" s="4">
        <v>0</v>
      </c>
      <c r="S305" s="4">
        <v>289672.57020000002</v>
      </c>
      <c r="T305" s="4">
        <v>207045.1347</v>
      </c>
      <c r="U305" s="4">
        <v>5119920.4856000002</v>
      </c>
      <c r="V305" s="4">
        <v>38543969.536899999</v>
      </c>
      <c r="W305" s="5">
        <f t="shared" si="31"/>
        <v>189280432.05790001</v>
      </c>
    </row>
    <row r="306" spans="1:23" ht="25" customHeight="1" x14ac:dyDescent="0.25">
      <c r="A306" s="154"/>
      <c r="B306" s="149"/>
      <c r="C306" s="1">
        <v>10</v>
      </c>
      <c r="D306" s="4" t="s">
        <v>340</v>
      </c>
      <c r="E306" s="4">
        <v>108719511.9456</v>
      </c>
      <c r="F306" s="4">
        <v>-4907596.13</v>
      </c>
      <c r="G306" s="4">
        <v>217014.18530000001</v>
      </c>
      <c r="H306" s="4">
        <v>155112.13649999999</v>
      </c>
      <c r="I306" s="4">
        <v>3835694.1165999998</v>
      </c>
      <c r="J306" s="4">
        <v>35870226.395800002</v>
      </c>
      <c r="K306" s="5">
        <f t="shared" si="30"/>
        <v>143889962.6498</v>
      </c>
      <c r="L306" s="7"/>
      <c r="M306" s="147"/>
      <c r="N306" s="150"/>
      <c r="O306" s="8">
        <v>17</v>
      </c>
      <c r="P306" s="4" t="s">
        <v>693</v>
      </c>
      <c r="Q306" s="4">
        <v>154190459.36160001</v>
      </c>
      <c r="R306" s="4">
        <v>0</v>
      </c>
      <c r="S306" s="4">
        <v>307778.39529999997</v>
      </c>
      <c r="T306" s="4">
        <v>219986.37729999999</v>
      </c>
      <c r="U306" s="4">
        <v>5439938.3075999999</v>
      </c>
      <c r="V306" s="4">
        <v>35160018.1052</v>
      </c>
      <c r="W306" s="5">
        <f t="shared" si="31"/>
        <v>195318180.54699999</v>
      </c>
    </row>
    <row r="307" spans="1:23" ht="25" customHeight="1" x14ac:dyDescent="0.3">
      <c r="A307" s="154"/>
      <c r="B307" s="150"/>
      <c r="C307" s="1">
        <v>11</v>
      </c>
      <c r="D307" s="4" t="s">
        <v>341</v>
      </c>
      <c r="E307" s="4">
        <v>148384501.96149999</v>
      </c>
      <c r="F307" s="4">
        <v>-4907596.13</v>
      </c>
      <c r="G307" s="4">
        <v>296189.16820000001</v>
      </c>
      <c r="H307" s="4">
        <v>211702.9106</v>
      </c>
      <c r="I307" s="4">
        <v>5235100.4063999997</v>
      </c>
      <c r="J307" s="4">
        <v>43450955.810999997</v>
      </c>
      <c r="K307" s="5">
        <f t="shared" si="30"/>
        <v>192670854.12769997</v>
      </c>
      <c r="L307" s="7"/>
      <c r="M307" s="14"/>
      <c r="N307" s="151" t="s">
        <v>842</v>
      </c>
      <c r="O307" s="152"/>
      <c r="P307" s="153"/>
      <c r="Q307" s="10">
        <f>SUM(Q290:Q306)</f>
        <v>2303059812.4579</v>
      </c>
      <c r="R307" s="10">
        <f t="shared" ref="R307:W307" si="35">SUM(R290:R306)</f>
        <v>0</v>
      </c>
      <c r="S307" s="10">
        <f t="shared" si="35"/>
        <v>4597120.0571000008</v>
      </c>
      <c r="T307" s="10">
        <f t="shared" si="35"/>
        <v>3285817.9874999998</v>
      </c>
      <c r="U307" s="10">
        <f t="shared" si="35"/>
        <v>81253427.419</v>
      </c>
      <c r="V307" s="10">
        <f t="shared" si="35"/>
        <v>629114765.00100005</v>
      </c>
      <c r="W307" s="10">
        <f t="shared" si="35"/>
        <v>3021310942.9224997</v>
      </c>
    </row>
    <row r="308" spans="1:23" ht="25" customHeight="1" x14ac:dyDescent="0.3">
      <c r="A308" s="1"/>
      <c r="B308" s="151" t="s">
        <v>826</v>
      </c>
      <c r="C308" s="152"/>
      <c r="D308" s="153"/>
      <c r="E308" s="10">
        <f>SUM(E297:E307)</f>
        <v>1478173978.4456999</v>
      </c>
      <c r="F308" s="10">
        <f t="shared" ref="F308:K308" si="36">SUM(F297:F307)</f>
        <v>-53983557.430000007</v>
      </c>
      <c r="G308" s="10">
        <f t="shared" si="36"/>
        <v>2950571.7600000007</v>
      </c>
      <c r="H308" s="10">
        <f t="shared" si="36"/>
        <v>2108938.1269</v>
      </c>
      <c r="I308" s="10">
        <f t="shared" si="36"/>
        <v>52150926.094300002</v>
      </c>
      <c r="J308" s="10">
        <f t="shared" si="36"/>
        <v>444791972.50179994</v>
      </c>
      <c r="K308" s="10">
        <f t="shared" si="36"/>
        <v>1926192829.4987001</v>
      </c>
      <c r="L308" s="7"/>
      <c r="M308" s="145">
        <v>32</v>
      </c>
      <c r="N308" s="148" t="s">
        <v>55</v>
      </c>
      <c r="O308" s="8">
        <v>1</v>
      </c>
      <c r="P308" s="4" t="s">
        <v>694</v>
      </c>
      <c r="Q308" s="4">
        <v>102591635.6311</v>
      </c>
      <c r="R308" s="4">
        <v>0</v>
      </c>
      <c r="S308" s="4">
        <v>204782.37830000001</v>
      </c>
      <c r="T308" s="4">
        <v>146369.38209999999</v>
      </c>
      <c r="U308" s="4">
        <v>3619498.7097</v>
      </c>
      <c r="V308" s="4">
        <v>39838374.1884</v>
      </c>
      <c r="W308" s="5">
        <f t="shared" si="31"/>
        <v>146400660.28960001</v>
      </c>
    </row>
    <row r="309" spans="1:23" ht="25" customHeight="1" x14ac:dyDescent="0.25">
      <c r="A309" s="154">
        <v>16</v>
      </c>
      <c r="B309" s="148" t="s">
        <v>39</v>
      </c>
      <c r="C309" s="1">
        <v>1</v>
      </c>
      <c r="D309" s="4" t="s">
        <v>342</v>
      </c>
      <c r="E309" s="4">
        <v>115991597.6356</v>
      </c>
      <c r="F309" s="4">
        <v>0</v>
      </c>
      <c r="G309" s="4">
        <v>231529.9399</v>
      </c>
      <c r="H309" s="4">
        <v>165487.35550000001</v>
      </c>
      <c r="I309" s="4">
        <v>4092257.9643000001</v>
      </c>
      <c r="J309" s="4">
        <v>36650003.335100003</v>
      </c>
      <c r="K309" s="5">
        <f t="shared" si="30"/>
        <v>157130876.2304</v>
      </c>
      <c r="L309" s="7"/>
      <c r="M309" s="146"/>
      <c r="N309" s="149"/>
      <c r="O309" s="8">
        <v>2</v>
      </c>
      <c r="P309" s="4" t="s">
        <v>695</v>
      </c>
      <c r="Q309" s="4">
        <v>128180281.19499999</v>
      </c>
      <c r="R309" s="4">
        <v>0</v>
      </c>
      <c r="S309" s="4">
        <v>255859.6778</v>
      </c>
      <c r="T309" s="4">
        <v>182877.17550000001</v>
      </c>
      <c r="U309" s="4">
        <v>4522282.5383000001</v>
      </c>
      <c r="V309" s="4">
        <v>45880711.325800002</v>
      </c>
      <c r="W309" s="5">
        <f t="shared" si="31"/>
        <v>179022011.91240001</v>
      </c>
    </row>
    <row r="310" spans="1:23" ht="25" customHeight="1" x14ac:dyDescent="0.25">
      <c r="A310" s="154"/>
      <c r="B310" s="149"/>
      <c r="C310" s="1">
        <v>2</v>
      </c>
      <c r="D310" s="4" t="s">
        <v>343</v>
      </c>
      <c r="E310" s="4">
        <v>109153940.09299999</v>
      </c>
      <c r="F310" s="4">
        <v>0</v>
      </c>
      <c r="G310" s="4">
        <v>217881.34400000001</v>
      </c>
      <c r="H310" s="4">
        <v>155731.9431</v>
      </c>
      <c r="I310" s="4">
        <v>3851021.0203</v>
      </c>
      <c r="J310" s="4">
        <v>34841204.813699998</v>
      </c>
      <c r="K310" s="5">
        <f t="shared" si="30"/>
        <v>148219779.2141</v>
      </c>
      <c r="L310" s="7"/>
      <c r="M310" s="146"/>
      <c r="N310" s="149"/>
      <c r="O310" s="8">
        <v>3</v>
      </c>
      <c r="P310" s="4" t="s">
        <v>696</v>
      </c>
      <c r="Q310" s="4">
        <v>118080925.7674</v>
      </c>
      <c r="R310" s="4">
        <v>0</v>
      </c>
      <c r="S310" s="4">
        <v>235700.43179999999</v>
      </c>
      <c r="T310" s="4">
        <v>168468.23850000001</v>
      </c>
      <c r="U310" s="4">
        <v>4165970.8009000001</v>
      </c>
      <c r="V310" s="4">
        <v>39053392.171499997</v>
      </c>
      <c r="W310" s="5">
        <f t="shared" si="31"/>
        <v>161704457.41009998</v>
      </c>
    </row>
    <row r="311" spans="1:23" ht="25" customHeight="1" x14ac:dyDescent="0.25">
      <c r="A311" s="154"/>
      <c r="B311" s="149"/>
      <c r="C311" s="1">
        <v>3</v>
      </c>
      <c r="D311" s="4" t="s">
        <v>344</v>
      </c>
      <c r="E311" s="4">
        <v>100278587.1374</v>
      </c>
      <c r="F311" s="4">
        <v>0</v>
      </c>
      <c r="G311" s="4">
        <v>200165.3199</v>
      </c>
      <c r="H311" s="4">
        <v>143069.3131</v>
      </c>
      <c r="I311" s="4">
        <v>3537892.8752000001</v>
      </c>
      <c r="J311" s="4">
        <v>31920013.4723</v>
      </c>
      <c r="K311" s="5">
        <f t="shared" si="30"/>
        <v>136079728.11790001</v>
      </c>
      <c r="L311" s="7"/>
      <c r="M311" s="146"/>
      <c r="N311" s="149"/>
      <c r="O311" s="8">
        <v>4</v>
      </c>
      <c r="P311" s="4" t="s">
        <v>697</v>
      </c>
      <c r="Q311" s="4">
        <v>126049022.3721</v>
      </c>
      <c r="R311" s="4">
        <v>0</v>
      </c>
      <c r="S311" s="4">
        <v>251605.4884</v>
      </c>
      <c r="T311" s="4">
        <v>179836.46919999999</v>
      </c>
      <c r="U311" s="4">
        <v>4447090.3600000003</v>
      </c>
      <c r="V311" s="4">
        <v>43073163.689499997</v>
      </c>
      <c r="W311" s="5">
        <f t="shared" si="31"/>
        <v>174000718.37919998</v>
      </c>
    </row>
    <row r="312" spans="1:23" ht="25" customHeight="1" x14ac:dyDescent="0.25">
      <c r="A312" s="154"/>
      <c r="B312" s="149"/>
      <c r="C312" s="1">
        <v>4</v>
      </c>
      <c r="D312" s="4" t="s">
        <v>345</v>
      </c>
      <c r="E312" s="4">
        <v>106654013.0432</v>
      </c>
      <c r="F312" s="4">
        <v>0</v>
      </c>
      <c r="G312" s="4">
        <v>212891.25880000001</v>
      </c>
      <c r="H312" s="4">
        <v>152165.25099999999</v>
      </c>
      <c r="I312" s="4">
        <v>3762821.9904999998</v>
      </c>
      <c r="J312" s="4">
        <v>34453208.395499997</v>
      </c>
      <c r="K312" s="5">
        <f t="shared" si="30"/>
        <v>145235099.93900001</v>
      </c>
      <c r="L312" s="7"/>
      <c r="M312" s="146"/>
      <c r="N312" s="149"/>
      <c r="O312" s="8">
        <v>5</v>
      </c>
      <c r="P312" s="4" t="s">
        <v>698</v>
      </c>
      <c r="Q312" s="4">
        <v>117005027.918</v>
      </c>
      <c r="R312" s="4">
        <v>0</v>
      </c>
      <c r="S312" s="4">
        <v>233552.84030000001</v>
      </c>
      <c r="T312" s="4">
        <v>166933.2352</v>
      </c>
      <c r="U312" s="4">
        <v>4128012.4347000001</v>
      </c>
      <c r="V312" s="4">
        <v>43737559.138300002</v>
      </c>
      <c r="W312" s="5">
        <f t="shared" si="31"/>
        <v>165271085.56650001</v>
      </c>
    </row>
    <row r="313" spans="1:23" ht="25" customHeight="1" x14ac:dyDescent="0.25">
      <c r="A313" s="154"/>
      <c r="B313" s="149"/>
      <c r="C313" s="1">
        <v>5</v>
      </c>
      <c r="D313" s="4" t="s">
        <v>346</v>
      </c>
      <c r="E313" s="4">
        <v>114365771.09450001</v>
      </c>
      <c r="F313" s="4">
        <v>0</v>
      </c>
      <c r="G313" s="4">
        <v>228284.64</v>
      </c>
      <c r="H313" s="4">
        <v>163167.75870000001</v>
      </c>
      <c r="I313" s="4">
        <v>4034897.7609999999</v>
      </c>
      <c r="J313" s="4">
        <v>33927962.538000003</v>
      </c>
      <c r="K313" s="5">
        <f t="shared" si="30"/>
        <v>152720083.79220003</v>
      </c>
      <c r="L313" s="7"/>
      <c r="M313" s="146"/>
      <c r="N313" s="149"/>
      <c r="O313" s="8">
        <v>6</v>
      </c>
      <c r="P313" s="4" t="s">
        <v>699</v>
      </c>
      <c r="Q313" s="4">
        <v>116985476.57359999</v>
      </c>
      <c r="R313" s="4">
        <v>0</v>
      </c>
      <c r="S313" s="4">
        <v>233513.81400000001</v>
      </c>
      <c r="T313" s="4">
        <v>166905.34090000001</v>
      </c>
      <c r="U313" s="4">
        <v>4127322.6507000001</v>
      </c>
      <c r="V313" s="4">
        <v>43391000.649899997</v>
      </c>
      <c r="W313" s="5">
        <f t="shared" si="31"/>
        <v>164904219.0291</v>
      </c>
    </row>
    <row r="314" spans="1:23" ht="25" customHeight="1" x14ac:dyDescent="0.25">
      <c r="A314" s="154"/>
      <c r="B314" s="149"/>
      <c r="C314" s="1">
        <v>6</v>
      </c>
      <c r="D314" s="4" t="s">
        <v>347</v>
      </c>
      <c r="E314" s="4">
        <v>114748721.8171</v>
      </c>
      <c r="F314" s="4">
        <v>0</v>
      </c>
      <c r="G314" s="4">
        <v>229049.04500000001</v>
      </c>
      <c r="H314" s="4">
        <v>163714.12160000001</v>
      </c>
      <c r="I314" s="4">
        <v>4048408.5082</v>
      </c>
      <c r="J314" s="4">
        <v>34035613.456100002</v>
      </c>
      <c r="K314" s="5">
        <f t="shared" si="30"/>
        <v>153225506.94800001</v>
      </c>
      <c r="L314" s="7"/>
      <c r="M314" s="146"/>
      <c r="N314" s="149"/>
      <c r="O314" s="8">
        <v>7</v>
      </c>
      <c r="P314" s="4" t="s">
        <v>700</v>
      </c>
      <c r="Q314" s="4">
        <v>126785487.88950001</v>
      </c>
      <c r="R314" s="4">
        <v>0</v>
      </c>
      <c r="S314" s="4">
        <v>253075.5416</v>
      </c>
      <c r="T314" s="4">
        <v>180887.19820000001</v>
      </c>
      <c r="U314" s="4">
        <v>4473073.3359000003</v>
      </c>
      <c r="V314" s="4">
        <v>45906144.129199997</v>
      </c>
      <c r="W314" s="5">
        <f t="shared" si="31"/>
        <v>177598668.09439999</v>
      </c>
    </row>
    <row r="315" spans="1:23" ht="25" customHeight="1" x14ac:dyDescent="0.25">
      <c r="A315" s="154"/>
      <c r="B315" s="149"/>
      <c r="C315" s="1">
        <v>7</v>
      </c>
      <c r="D315" s="4" t="s">
        <v>348</v>
      </c>
      <c r="E315" s="4">
        <v>102706158.11489999</v>
      </c>
      <c r="F315" s="4">
        <v>0</v>
      </c>
      <c r="G315" s="4">
        <v>205010.97579999999</v>
      </c>
      <c r="H315" s="4">
        <v>146532.77350000001</v>
      </c>
      <c r="I315" s="4">
        <v>3623539.1364000002</v>
      </c>
      <c r="J315" s="4">
        <v>31175519.3092</v>
      </c>
      <c r="K315" s="5">
        <f t="shared" si="30"/>
        <v>137856760.30979997</v>
      </c>
      <c r="L315" s="7"/>
      <c r="M315" s="146"/>
      <c r="N315" s="149"/>
      <c r="O315" s="8">
        <v>8</v>
      </c>
      <c r="P315" s="4" t="s">
        <v>701</v>
      </c>
      <c r="Q315" s="4">
        <v>122831154.8524</v>
      </c>
      <c r="R315" s="4">
        <v>0</v>
      </c>
      <c r="S315" s="4">
        <v>245182.32769999999</v>
      </c>
      <c r="T315" s="4">
        <v>175245.47820000001</v>
      </c>
      <c r="U315" s="4">
        <v>4333561.9298999999</v>
      </c>
      <c r="V315" s="4">
        <v>41602372.972599998</v>
      </c>
      <c r="W315" s="5">
        <f t="shared" si="31"/>
        <v>169187517.56080002</v>
      </c>
    </row>
    <row r="316" spans="1:23" ht="25" customHeight="1" x14ac:dyDescent="0.25">
      <c r="A316" s="154"/>
      <c r="B316" s="149"/>
      <c r="C316" s="1">
        <v>8</v>
      </c>
      <c r="D316" s="4" t="s">
        <v>349</v>
      </c>
      <c r="E316" s="4">
        <v>108787092.868</v>
      </c>
      <c r="F316" s="4">
        <v>0</v>
      </c>
      <c r="G316" s="4">
        <v>217149.08309999999</v>
      </c>
      <c r="H316" s="4">
        <v>155208.55540000001</v>
      </c>
      <c r="I316" s="4">
        <v>3838078.4149000002</v>
      </c>
      <c r="J316" s="4">
        <v>33263640.171999998</v>
      </c>
      <c r="K316" s="5">
        <f t="shared" si="30"/>
        <v>146261169.0934</v>
      </c>
      <c r="L316" s="7"/>
      <c r="M316" s="146"/>
      <c r="N316" s="149"/>
      <c r="O316" s="8">
        <v>9</v>
      </c>
      <c r="P316" s="4" t="s">
        <v>702</v>
      </c>
      <c r="Q316" s="4">
        <v>117159637.59020001</v>
      </c>
      <c r="R316" s="4">
        <v>0</v>
      </c>
      <c r="S316" s="4">
        <v>233861.45550000001</v>
      </c>
      <c r="T316" s="4">
        <v>167153.81969999999</v>
      </c>
      <c r="U316" s="4">
        <v>4133467.1631</v>
      </c>
      <c r="V316" s="4">
        <v>42407525.833700001</v>
      </c>
      <c r="W316" s="5">
        <f t="shared" si="31"/>
        <v>164101645.86220002</v>
      </c>
    </row>
    <row r="317" spans="1:23" ht="25" customHeight="1" x14ac:dyDescent="0.25">
      <c r="A317" s="154"/>
      <c r="B317" s="149"/>
      <c r="C317" s="1">
        <v>9</v>
      </c>
      <c r="D317" s="4" t="s">
        <v>350</v>
      </c>
      <c r="E317" s="4">
        <v>122394277.8821</v>
      </c>
      <c r="F317" s="4">
        <v>0</v>
      </c>
      <c r="G317" s="4">
        <v>244310.28090000001</v>
      </c>
      <c r="H317" s="4">
        <v>174622.1777</v>
      </c>
      <c r="I317" s="4">
        <v>4318148.6301999995</v>
      </c>
      <c r="J317" s="4">
        <v>36875390.5933</v>
      </c>
      <c r="K317" s="5">
        <f t="shared" si="30"/>
        <v>164006749.56419998</v>
      </c>
      <c r="L317" s="7"/>
      <c r="M317" s="146"/>
      <c r="N317" s="149"/>
      <c r="O317" s="8">
        <v>10</v>
      </c>
      <c r="P317" s="4" t="s">
        <v>703</v>
      </c>
      <c r="Q317" s="4">
        <v>137388531.5517</v>
      </c>
      <c r="R317" s="4">
        <v>0</v>
      </c>
      <c r="S317" s="4">
        <v>274240.19579999999</v>
      </c>
      <c r="T317" s="4">
        <v>196014.75649999999</v>
      </c>
      <c r="U317" s="4">
        <v>4847155.5173000004</v>
      </c>
      <c r="V317" s="4">
        <v>45882830.726099998</v>
      </c>
      <c r="W317" s="5">
        <f t="shared" si="31"/>
        <v>188588772.74740002</v>
      </c>
    </row>
    <row r="318" spans="1:23" ht="25" customHeight="1" x14ac:dyDescent="0.25">
      <c r="A318" s="154"/>
      <c r="B318" s="149"/>
      <c r="C318" s="1">
        <v>10</v>
      </c>
      <c r="D318" s="4" t="s">
        <v>351</v>
      </c>
      <c r="E318" s="4">
        <v>108179411.8259</v>
      </c>
      <c r="F318" s="4">
        <v>0</v>
      </c>
      <c r="G318" s="4">
        <v>215936.0956</v>
      </c>
      <c r="H318" s="4">
        <v>154341.56570000001</v>
      </c>
      <c r="I318" s="4">
        <v>3816639.0380000002</v>
      </c>
      <c r="J318" s="4">
        <v>34370990.280900002</v>
      </c>
      <c r="K318" s="5">
        <f t="shared" si="30"/>
        <v>146737318.80610001</v>
      </c>
      <c r="L318" s="7"/>
      <c r="M318" s="146"/>
      <c r="N318" s="149"/>
      <c r="O318" s="8">
        <v>11</v>
      </c>
      <c r="P318" s="4" t="s">
        <v>704</v>
      </c>
      <c r="Q318" s="4">
        <v>122358266.2211</v>
      </c>
      <c r="R318" s="4">
        <v>0</v>
      </c>
      <c r="S318" s="4">
        <v>244238.3983</v>
      </c>
      <c r="T318" s="4">
        <v>174570.79920000001</v>
      </c>
      <c r="U318" s="4">
        <v>4316878.1157</v>
      </c>
      <c r="V318" s="4">
        <v>44375425.542199999</v>
      </c>
      <c r="W318" s="5">
        <f t="shared" si="31"/>
        <v>171469379.0765</v>
      </c>
    </row>
    <row r="319" spans="1:23" ht="25" customHeight="1" x14ac:dyDescent="0.25">
      <c r="A319" s="154"/>
      <c r="B319" s="149"/>
      <c r="C319" s="1">
        <v>11</v>
      </c>
      <c r="D319" s="4" t="s">
        <v>352</v>
      </c>
      <c r="E319" s="4">
        <v>133434764.25130001</v>
      </c>
      <c r="F319" s="4">
        <v>0</v>
      </c>
      <c r="G319" s="4">
        <v>266348.11119999998</v>
      </c>
      <c r="H319" s="4">
        <v>190373.84359999999</v>
      </c>
      <c r="I319" s="4">
        <v>4707664.0708999997</v>
      </c>
      <c r="J319" s="4">
        <v>39712390.585299999</v>
      </c>
      <c r="K319" s="5">
        <f t="shared" si="30"/>
        <v>178311540.86230001</v>
      </c>
      <c r="L319" s="7"/>
      <c r="M319" s="146"/>
      <c r="N319" s="149"/>
      <c r="O319" s="8">
        <v>12</v>
      </c>
      <c r="P319" s="4" t="s">
        <v>705</v>
      </c>
      <c r="Q319" s="4">
        <v>117107357.2343</v>
      </c>
      <c r="R319" s="4">
        <v>0</v>
      </c>
      <c r="S319" s="4">
        <v>233757.09909999999</v>
      </c>
      <c r="T319" s="4">
        <v>167079.2303</v>
      </c>
      <c r="U319" s="4">
        <v>4131622.6786000002</v>
      </c>
      <c r="V319" s="4">
        <v>41517743.126699999</v>
      </c>
      <c r="W319" s="5">
        <f t="shared" si="31"/>
        <v>163157559.36899999</v>
      </c>
    </row>
    <row r="320" spans="1:23" ht="25" customHeight="1" x14ac:dyDescent="0.25">
      <c r="A320" s="154"/>
      <c r="B320" s="149"/>
      <c r="C320" s="1">
        <v>12</v>
      </c>
      <c r="D320" s="4" t="s">
        <v>353</v>
      </c>
      <c r="E320" s="4">
        <v>113325529.1974</v>
      </c>
      <c r="F320" s="4">
        <v>0</v>
      </c>
      <c r="G320" s="4">
        <v>226208.2211</v>
      </c>
      <c r="H320" s="4">
        <v>161683.62640000001</v>
      </c>
      <c r="I320" s="4">
        <v>3998197.3596999999</v>
      </c>
      <c r="J320" s="4">
        <v>34039486.842799999</v>
      </c>
      <c r="K320" s="5">
        <f t="shared" si="30"/>
        <v>151751105.24739999</v>
      </c>
      <c r="L320" s="7"/>
      <c r="M320" s="146"/>
      <c r="N320" s="149"/>
      <c r="O320" s="8">
        <v>13</v>
      </c>
      <c r="P320" s="4" t="s">
        <v>706</v>
      </c>
      <c r="Q320" s="4">
        <v>139026787.9113</v>
      </c>
      <c r="R320" s="4">
        <v>0</v>
      </c>
      <c r="S320" s="4">
        <v>277510.30680000002</v>
      </c>
      <c r="T320" s="4">
        <v>198352.0871</v>
      </c>
      <c r="U320" s="4">
        <v>4904954.2525000004</v>
      </c>
      <c r="V320" s="4">
        <v>49154234.694300003</v>
      </c>
      <c r="W320" s="5">
        <f t="shared" si="31"/>
        <v>193561839.252</v>
      </c>
    </row>
    <row r="321" spans="1:23" ht="25" customHeight="1" x14ac:dyDescent="0.25">
      <c r="A321" s="154"/>
      <c r="B321" s="149"/>
      <c r="C321" s="1">
        <v>13</v>
      </c>
      <c r="D321" s="4" t="s">
        <v>354</v>
      </c>
      <c r="E321" s="4">
        <v>102375348.9161</v>
      </c>
      <c r="F321" s="4">
        <v>0</v>
      </c>
      <c r="G321" s="4">
        <v>204350.6501</v>
      </c>
      <c r="H321" s="4">
        <v>146060.80189999999</v>
      </c>
      <c r="I321" s="4">
        <v>3611867.9756999998</v>
      </c>
      <c r="J321" s="4">
        <v>32956254.047499999</v>
      </c>
      <c r="K321" s="5">
        <f t="shared" si="30"/>
        <v>139293882.39129999</v>
      </c>
      <c r="L321" s="7"/>
      <c r="M321" s="146"/>
      <c r="N321" s="149"/>
      <c r="O321" s="8">
        <v>14</v>
      </c>
      <c r="P321" s="4" t="s">
        <v>707</v>
      </c>
      <c r="Q321" s="4">
        <v>170253380.3427</v>
      </c>
      <c r="R321" s="4">
        <v>0</v>
      </c>
      <c r="S321" s="4">
        <v>339841.46889999998</v>
      </c>
      <c r="T321" s="4">
        <v>242903.64350000001</v>
      </c>
      <c r="U321" s="4">
        <v>6006648.4628999997</v>
      </c>
      <c r="V321" s="4">
        <v>61620108.689900003</v>
      </c>
      <c r="W321" s="5">
        <f t="shared" si="31"/>
        <v>238462882.60790002</v>
      </c>
    </row>
    <row r="322" spans="1:23" ht="25" customHeight="1" x14ac:dyDescent="0.25">
      <c r="A322" s="154"/>
      <c r="B322" s="149"/>
      <c r="C322" s="1">
        <v>14</v>
      </c>
      <c r="D322" s="4" t="s">
        <v>355</v>
      </c>
      <c r="E322" s="4">
        <v>99627889.632799998</v>
      </c>
      <c r="F322" s="4">
        <v>0</v>
      </c>
      <c r="G322" s="4">
        <v>198866.4676</v>
      </c>
      <c r="H322" s="4">
        <v>142140.9509</v>
      </c>
      <c r="I322" s="4">
        <v>3514935.8498999998</v>
      </c>
      <c r="J322" s="4">
        <v>31740302.944499999</v>
      </c>
      <c r="K322" s="5">
        <f t="shared" si="30"/>
        <v>135224135.8457</v>
      </c>
      <c r="L322" s="7"/>
      <c r="M322" s="146"/>
      <c r="N322" s="149"/>
      <c r="O322" s="8">
        <v>15</v>
      </c>
      <c r="P322" s="4" t="s">
        <v>708</v>
      </c>
      <c r="Q322" s="4">
        <v>137452923.2256</v>
      </c>
      <c r="R322" s="4">
        <v>0</v>
      </c>
      <c r="S322" s="4">
        <v>274368.72759999998</v>
      </c>
      <c r="T322" s="4">
        <v>196106.62530000001</v>
      </c>
      <c r="U322" s="4">
        <v>4849427.2969000004</v>
      </c>
      <c r="V322" s="4">
        <v>48333588.286300004</v>
      </c>
      <c r="W322" s="5">
        <f t="shared" si="31"/>
        <v>191106414.16170001</v>
      </c>
    </row>
    <row r="323" spans="1:23" ht="25" customHeight="1" x14ac:dyDescent="0.25">
      <c r="A323" s="154"/>
      <c r="B323" s="149"/>
      <c r="C323" s="1">
        <v>15</v>
      </c>
      <c r="D323" s="4" t="s">
        <v>356</v>
      </c>
      <c r="E323" s="4">
        <v>88752657.047000006</v>
      </c>
      <c r="F323" s="4">
        <v>0</v>
      </c>
      <c r="G323" s="4">
        <v>177158.49919999999</v>
      </c>
      <c r="H323" s="4">
        <v>126625.0557</v>
      </c>
      <c r="I323" s="4">
        <v>3131250.6686</v>
      </c>
      <c r="J323" s="4">
        <v>28208943.568599999</v>
      </c>
      <c r="K323" s="5">
        <f t="shared" si="30"/>
        <v>120396634.8391</v>
      </c>
      <c r="L323" s="7"/>
      <c r="M323" s="146"/>
      <c r="N323" s="149"/>
      <c r="O323" s="8">
        <v>16</v>
      </c>
      <c r="P323" s="4" t="s">
        <v>709</v>
      </c>
      <c r="Q323" s="4">
        <v>138702051.47600001</v>
      </c>
      <c r="R323" s="4">
        <v>0</v>
      </c>
      <c r="S323" s="4">
        <v>276862.1029</v>
      </c>
      <c r="T323" s="4">
        <v>197888.77960000001</v>
      </c>
      <c r="U323" s="4">
        <v>4893497.3426999999</v>
      </c>
      <c r="V323" s="4">
        <v>48408278.875799999</v>
      </c>
      <c r="W323" s="5">
        <f t="shared" si="31"/>
        <v>192478578.57700002</v>
      </c>
    </row>
    <row r="324" spans="1:23" ht="25" customHeight="1" x14ac:dyDescent="0.25">
      <c r="A324" s="154"/>
      <c r="B324" s="149"/>
      <c r="C324" s="1">
        <v>16</v>
      </c>
      <c r="D324" s="4" t="s">
        <v>357</v>
      </c>
      <c r="E324" s="4">
        <v>96206721.0889</v>
      </c>
      <c r="F324" s="4">
        <v>0</v>
      </c>
      <c r="G324" s="4">
        <v>192037.4993</v>
      </c>
      <c r="H324" s="4">
        <v>137259.90659999999</v>
      </c>
      <c r="I324" s="4">
        <v>3394234.8292</v>
      </c>
      <c r="J324" s="4">
        <v>30983311.627999999</v>
      </c>
      <c r="K324" s="5">
        <f t="shared" si="30"/>
        <v>130913564.95199999</v>
      </c>
      <c r="L324" s="7"/>
      <c r="M324" s="146"/>
      <c r="N324" s="149"/>
      <c r="O324" s="8">
        <v>17</v>
      </c>
      <c r="P324" s="4" t="s">
        <v>710</v>
      </c>
      <c r="Q324" s="4">
        <v>95294504.869900003</v>
      </c>
      <c r="R324" s="4">
        <v>0</v>
      </c>
      <c r="S324" s="4">
        <v>190216.63149999999</v>
      </c>
      <c r="T324" s="4">
        <v>135958.4308</v>
      </c>
      <c r="U324" s="4">
        <v>3362051.2559000002</v>
      </c>
      <c r="V324" s="4">
        <v>33110082.185400002</v>
      </c>
      <c r="W324" s="5">
        <f t="shared" si="31"/>
        <v>132092813.37350002</v>
      </c>
    </row>
    <row r="325" spans="1:23" ht="25" customHeight="1" x14ac:dyDescent="0.25">
      <c r="A325" s="154"/>
      <c r="B325" s="149"/>
      <c r="C325" s="1">
        <v>17</v>
      </c>
      <c r="D325" s="4" t="s">
        <v>358</v>
      </c>
      <c r="E325" s="4">
        <v>112943239.5962</v>
      </c>
      <c r="F325" s="4">
        <v>0</v>
      </c>
      <c r="G325" s="4">
        <v>225445.13570000001</v>
      </c>
      <c r="H325" s="4">
        <v>161138.20680000001</v>
      </c>
      <c r="I325" s="4">
        <v>3984709.9372999999</v>
      </c>
      <c r="J325" s="4">
        <v>32802634.068</v>
      </c>
      <c r="K325" s="5">
        <f t="shared" si="30"/>
        <v>150117166.94400001</v>
      </c>
      <c r="L325" s="7"/>
      <c r="M325" s="146"/>
      <c r="N325" s="149"/>
      <c r="O325" s="8">
        <v>18</v>
      </c>
      <c r="P325" s="4" t="s">
        <v>711</v>
      </c>
      <c r="Q325" s="4">
        <v>117260295.28829999</v>
      </c>
      <c r="R325" s="4">
        <v>0</v>
      </c>
      <c r="S325" s="4">
        <v>234062.37760000001</v>
      </c>
      <c r="T325" s="4">
        <v>167297.42989999999</v>
      </c>
      <c r="U325" s="4">
        <v>4137018.4312</v>
      </c>
      <c r="V325" s="4">
        <v>43878316.550499998</v>
      </c>
      <c r="W325" s="5">
        <f t="shared" si="31"/>
        <v>165676990.07749999</v>
      </c>
    </row>
    <row r="326" spans="1:23" ht="25" customHeight="1" x14ac:dyDescent="0.25">
      <c r="A326" s="154"/>
      <c r="B326" s="149"/>
      <c r="C326" s="1">
        <v>18</v>
      </c>
      <c r="D326" s="4" t="s">
        <v>359</v>
      </c>
      <c r="E326" s="4">
        <v>122247766.7581</v>
      </c>
      <c r="F326" s="4">
        <v>0</v>
      </c>
      <c r="G326" s="4">
        <v>244017.83119999999</v>
      </c>
      <c r="H326" s="4">
        <v>174413.1476</v>
      </c>
      <c r="I326" s="4">
        <v>4312979.6237000003</v>
      </c>
      <c r="J326" s="4">
        <v>35691595.908399999</v>
      </c>
      <c r="K326" s="5">
        <f t="shared" si="30"/>
        <v>162670773.26899999</v>
      </c>
      <c r="L326" s="7"/>
      <c r="M326" s="146"/>
      <c r="N326" s="149"/>
      <c r="O326" s="8">
        <v>19</v>
      </c>
      <c r="P326" s="4" t="s">
        <v>712</v>
      </c>
      <c r="Q326" s="4">
        <v>92940345.611300007</v>
      </c>
      <c r="R326" s="4">
        <v>0</v>
      </c>
      <c r="S326" s="4">
        <v>185517.5122</v>
      </c>
      <c r="T326" s="4">
        <v>132599.7083</v>
      </c>
      <c r="U326" s="4">
        <v>3278995.0071999999</v>
      </c>
      <c r="V326" s="4">
        <v>34987066.929799996</v>
      </c>
      <c r="W326" s="5">
        <f t="shared" si="31"/>
        <v>131524524.76879999</v>
      </c>
    </row>
    <row r="327" spans="1:23" ht="25" customHeight="1" x14ac:dyDescent="0.25">
      <c r="A327" s="154"/>
      <c r="B327" s="149"/>
      <c r="C327" s="1">
        <v>19</v>
      </c>
      <c r="D327" s="4" t="s">
        <v>360</v>
      </c>
      <c r="E327" s="4">
        <v>107106931.9067</v>
      </c>
      <c r="F327" s="4">
        <v>0</v>
      </c>
      <c r="G327" s="4">
        <v>213795.32670000001</v>
      </c>
      <c r="H327" s="4">
        <v>152811.4387</v>
      </c>
      <c r="I327" s="4">
        <v>3778801.2585</v>
      </c>
      <c r="J327" s="4">
        <v>32015459.568100002</v>
      </c>
      <c r="K327" s="5">
        <f t="shared" si="30"/>
        <v>143267799.49869999</v>
      </c>
      <c r="L327" s="7"/>
      <c r="M327" s="146"/>
      <c r="N327" s="149"/>
      <c r="O327" s="8">
        <v>20</v>
      </c>
      <c r="P327" s="4" t="s">
        <v>713</v>
      </c>
      <c r="Q327" s="4">
        <v>100530727.7659</v>
      </c>
      <c r="R327" s="4">
        <v>0</v>
      </c>
      <c r="S327" s="4">
        <v>200668.6159</v>
      </c>
      <c r="T327" s="4">
        <v>143429.04680000001</v>
      </c>
      <c r="U327" s="4">
        <v>3546788.5583000001</v>
      </c>
      <c r="V327" s="4">
        <v>38724885.126900002</v>
      </c>
      <c r="W327" s="5">
        <f t="shared" si="31"/>
        <v>143146499.11379999</v>
      </c>
    </row>
    <row r="328" spans="1:23" ht="25" customHeight="1" x14ac:dyDescent="0.25">
      <c r="A328" s="154"/>
      <c r="B328" s="149"/>
      <c r="C328" s="1">
        <v>20</v>
      </c>
      <c r="D328" s="4" t="s">
        <v>361</v>
      </c>
      <c r="E328" s="4">
        <v>95153290.136800006</v>
      </c>
      <c r="F328" s="4">
        <v>0</v>
      </c>
      <c r="G328" s="4">
        <v>189934.75390000001</v>
      </c>
      <c r="H328" s="4">
        <v>135756.9572</v>
      </c>
      <c r="I328" s="4">
        <v>3357069.1094999998</v>
      </c>
      <c r="J328" s="4">
        <v>29604459.0339</v>
      </c>
      <c r="K328" s="5">
        <f t="shared" si="30"/>
        <v>128440509.99130002</v>
      </c>
      <c r="L328" s="7"/>
      <c r="M328" s="146"/>
      <c r="N328" s="149"/>
      <c r="O328" s="8">
        <v>21</v>
      </c>
      <c r="P328" s="4" t="s">
        <v>714</v>
      </c>
      <c r="Q328" s="4">
        <v>103829943.991</v>
      </c>
      <c r="R328" s="4">
        <v>0</v>
      </c>
      <c r="S328" s="4">
        <v>207254.1562</v>
      </c>
      <c r="T328" s="4">
        <v>148136.09950000001</v>
      </c>
      <c r="U328" s="4">
        <v>3663187.0229000002</v>
      </c>
      <c r="V328" s="4">
        <v>36618347.406400003</v>
      </c>
      <c r="W328" s="5">
        <f t="shared" si="31"/>
        <v>144466868.676</v>
      </c>
    </row>
    <row r="329" spans="1:23" ht="25" customHeight="1" x14ac:dyDescent="0.25">
      <c r="A329" s="154"/>
      <c r="B329" s="149"/>
      <c r="C329" s="1">
        <v>21</v>
      </c>
      <c r="D329" s="4" t="s">
        <v>362</v>
      </c>
      <c r="E329" s="4">
        <v>104655543.9562</v>
      </c>
      <c r="F329" s="4">
        <v>0</v>
      </c>
      <c r="G329" s="4">
        <v>208902.1299</v>
      </c>
      <c r="H329" s="4">
        <v>149313.99830000001</v>
      </c>
      <c r="I329" s="4">
        <v>3692314.7192000002</v>
      </c>
      <c r="J329" s="4">
        <v>32781366.9824</v>
      </c>
      <c r="K329" s="5">
        <f t="shared" ref="K329:K392" si="37">SUM(E329:J329)</f>
        <v>141487441.78600001</v>
      </c>
      <c r="L329" s="7"/>
      <c r="M329" s="146"/>
      <c r="N329" s="149"/>
      <c r="O329" s="8">
        <v>22</v>
      </c>
      <c r="P329" s="4" t="s">
        <v>715</v>
      </c>
      <c r="Q329" s="4">
        <v>192825687.38499999</v>
      </c>
      <c r="R329" s="4">
        <v>0</v>
      </c>
      <c r="S329" s="4">
        <v>384897.87809999997</v>
      </c>
      <c r="T329" s="4">
        <v>275107.97100000002</v>
      </c>
      <c r="U329" s="4">
        <v>6803013.9337999998</v>
      </c>
      <c r="V329" s="4">
        <v>67198224.081499994</v>
      </c>
      <c r="W329" s="5">
        <f t="shared" ref="W329:W392" si="38">SUM(Q329:V329)</f>
        <v>267486931.24939999</v>
      </c>
    </row>
    <row r="330" spans="1:23" ht="25" customHeight="1" x14ac:dyDescent="0.25">
      <c r="A330" s="154"/>
      <c r="B330" s="149"/>
      <c r="C330" s="1">
        <v>22</v>
      </c>
      <c r="D330" s="4" t="s">
        <v>363</v>
      </c>
      <c r="E330" s="4">
        <v>101807145.71610001</v>
      </c>
      <c r="F330" s="4">
        <v>0</v>
      </c>
      <c r="G330" s="4">
        <v>203216.46400000001</v>
      </c>
      <c r="H330" s="4">
        <v>145250.13589999999</v>
      </c>
      <c r="I330" s="4">
        <v>3591821.4023000002</v>
      </c>
      <c r="J330" s="4">
        <v>31121364.977699999</v>
      </c>
      <c r="K330" s="5">
        <f t="shared" si="37"/>
        <v>136868798.69600001</v>
      </c>
      <c r="L330" s="7"/>
      <c r="M330" s="147"/>
      <c r="N330" s="150"/>
      <c r="O330" s="8">
        <v>23</v>
      </c>
      <c r="P330" s="4" t="s">
        <v>716</v>
      </c>
      <c r="Q330" s="4">
        <v>114130859.374</v>
      </c>
      <c r="R330" s="4">
        <v>0</v>
      </c>
      <c r="S330" s="4">
        <v>227815.73449999999</v>
      </c>
      <c r="T330" s="4">
        <v>162832.60579999999</v>
      </c>
      <c r="U330" s="4">
        <v>4026609.9249</v>
      </c>
      <c r="V330" s="4">
        <v>36260972.668300003</v>
      </c>
      <c r="W330" s="5">
        <f t="shared" si="38"/>
        <v>154809090.3075</v>
      </c>
    </row>
    <row r="331" spans="1:23" ht="25" customHeight="1" x14ac:dyDescent="0.3">
      <c r="A331" s="154"/>
      <c r="B331" s="149"/>
      <c r="C331" s="1">
        <v>23</v>
      </c>
      <c r="D331" s="4" t="s">
        <v>364</v>
      </c>
      <c r="E331" s="4">
        <v>98473781.969300002</v>
      </c>
      <c r="F331" s="4">
        <v>0</v>
      </c>
      <c r="G331" s="4">
        <v>196562.7622</v>
      </c>
      <c r="H331" s="4">
        <v>140494.36420000001</v>
      </c>
      <c r="I331" s="4">
        <v>3474218.1911999998</v>
      </c>
      <c r="J331" s="4">
        <v>30523474.848299999</v>
      </c>
      <c r="K331" s="5">
        <f t="shared" si="37"/>
        <v>132808532.13519999</v>
      </c>
      <c r="L331" s="7"/>
      <c r="M331" s="14"/>
      <c r="N331" s="151" t="s">
        <v>843</v>
      </c>
      <c r="O331" s="152"/>
      <c r="P331" s="153"/>
      <c r="Q331" s="10">
        <f>SUM(Q308:Q330)</f>
        <v>2854770312.0374007</v>
      </c>
      <c r="R331" s="10">
        <f t="shared" ref="R331:W331" si="39">SUM(R308:R330)</f>
        <v>0</v>
      </c>
      <c r="S331" s="10">
        <f t="shared" si="39"/>
        <v>5698385.1607999997</v>
      </c>
      <c r="T331" s="10">
        <f t="shared" si="39"/>
        <v>4072953.5511000003</v>
      </c>
      <c r="U331" s="10">
        <f t="shared" si="39"/>
        <v>100718127.72399999</v>
      </c>
      <c r="V331" s="10">
        <f t="shared" si="39"/>
        <v>1014960348.989</v>
      </c>
      <c r="W331" s="10">
        <f t="shared" si="39"/>
        <v>3980220127.4622998</v>
      </c>
    </row>
    <row r="332" spans="1:23" ht="25" customHeight="1" x14ac:dyDescent="0.25">
      <c r="A332" s="154"/>
      <c r="B332" s="149"/>
      <c r="C332" s="1">
        <v>24</v>
      </c>
      <c r="D332" s="4" t="s">
        <v>365</v>
      </c>
      <c r="E332" s="4">
        <v>101869830.8998</v>
      </c>
      <c r="F332" s="4">
        <v>0</v>
      </c>
      <c r="G332" s="4">
        <v>203341.5894</v>
      </c>
      <c r="H332" s="4">
        <v>145339.57</v>
      </c>
      <c r="I332" s="4">
        <v>3594032.9758000001</v>
      </c>
      <c r="J332" s="4">
        <v>30937854.1459</v>
      </c>
      <c r="K332" s="5">
        <f t="shared" si="37"/>
        <v>136750399.18090001</v>
      </c>
      <c r="L332" s="7"/>
      <c r="M332" s="145">
        <v>33</v>
      </c>
      <c r="N332" s="148" t="s">
        <v>56</v>
      </c>
      <c r="O332" s="8">
        <v>1</v>
      </c>
      <c r="P332" s="4" t="s">
        <v>717</v>
      </c>
      <c r="Q332" s="4">
        <v>106930689.90440001</v>
      </c>
      <c r="R332" s="4">
        <v>-1564740.79</v>
      </c>
      <c r="S332" s="4">
        <v>213443.5313</v>
      </c>
      <c r="T332" s="4">
        <v>152559.99100000001</v>
      </c>
      <c r="U332" s="4">
        <v>3772583.3276</v>
      </c>
      <c r="V332" s="4">
        <v>30137968.862399999</v>
      </c>
      <c r="W332" s="5">
        <f t="shared" si="38"/>
        <v>139642504.8267</v>
      </c>
    </row>
    <row r="333" spans="1:23" ht="25" customHeight="1" x14ac:dyDescent="0.25">
      <c r="A333" s="154"/>
      <c r="B333" s="149"/>
      <c r="C333" s="1">
        <v>25</v>
      </c>
      <c r="D333" s="4" t="s">
        <v>366</v>
      </c>
      <c r="E333" s="4">
        <v>102802742.30679999</v>
      </c>
      <c r="F333" s="4">
        <v>0</v>
      </c>
      <c r="G333" s="4">
        <v>205203.76680000001</v>
      </c>
      <c r="H333" s="4">
        <v>146670.57190000001</v>
      </c>
      <c r="I333" s="4">
        <v>3626946.6886</v>
      </c>
      <c r="J333" s="4">
        <v>31648291.738899998</v>
      </c>
      <c r="K333" s="5">
        <f t="shared" si="37"/>
        <v>138429855.07299998</v>
      </c>
      <c r="L333" s="7"/>
      <c r="M333" s="146"/>
      <c r="N333" s="149"/>
      <c r="O333" s="8">
        <v>2</v>
      </c>
      <c r="P333" s="4" t="s">
        <v>718</v>
      </c>
      <c r="Q333" s="4">
        <v>121722955.11390001</v>
      </c>
      <c r="R333" s="4">
        <v>-1564740.79</v>
      </c>
      <c r="S333" s="4">
        <v>242970.25870000001</v>
      </c>
      <c r="T333" s="4">
        <v>173664.3891</v>
      </c>
      <c r="U333" s="4">
        <v>4294463.9323000005</v>
      </c>
      <c r="V333" s="4">
        <v>35281461.029600002</v>
      </c>
      <c r="W333" s="5">
        <f t="shared" si="38"/>
        <v>160150773.93360001</v>
      </c>
    </row>
    <row r="334" spans="1:23" ht="25" customHeight="1" x14ac:dyDescent="0.25">
      <c r="A334" s="154"/>
      <c r="B334" s="149"/>
      <c r="C334" s="1">
        <v>26</v>
      </c>
      <c r="D334" s="4" t="s">
        <v>367</v>
      </c>
      <c r="E334" s="4">
        <v>109364643.0503</v>
      </c>
      <c r="F334" s="4">
        <v>0</v>
      </c>
      <c r="G334" s="4">
        <v>218301.92660000001</v>
      </c>
      <c r="H334" s="4">
        <v>156032.5569</v>
      </c>
      <c r="I334" s="4">
        <v>3858454.7557999999</v>
      </c>
      <c r="J334" s="4">
        <v>35169565.6928</v>
      </c>
      <c r="K334" s="5">
        <f t="shared" si="37"/>
        <v>148766997.9824</v>
      </c>
      <c r="L334" s="7"/>
      <c r="M334" s="146"/>
      <c r="N334" s="149"/>
      <c r="O334" s="8">
        <v>3</v>
      </c>
      <c r="P334" s="4" t="s">
        <v>877</v>
      </c>
      <c r="Q334" s="4">
        <v>131176718.0847</v>
      </c>
      <c r="R334" s="4">
        <v>-1564740.79</v>
      </c>
      <c r="S334" s="4">
        <v>261840.8425</v>
      </c>
      <c r="T334" s="4">
        <v>187152.24739999999</v>
      </c>
      <c r="U334" s="4">
        <v>4627998.7538000001</v>
      </c>
      <c r="V334" s="4">
        <v>36680265.219400004</v>
      </c>
      <c r="W334" s="5">
        <f t="shared" si="38"/>
        <v>171369234.35780001</v>
      </c>
    </row>
    <row r="335" spans="1:23" ht="25" customHeight="1" x14ac:dyDescent="0.25">
      <c r="A335" s="154"/>
      <c r="B335" s="150"/>
      <c r="C335" s="1">
        <v>27</v>
      </c>
      <c r="D335" s="4" t="s">
        <v>368</v>
      </c>
      <c r="E335" s="4">
        <v>97835930.797099993</v>
      </c>
      <c r="F335" s="4">
        <v>0</v>
      </c>
      <c r="G335" s="4">
        <v>195289.55230000001</v>
      </c>
      <c r="H335" s="4">
        <v>139584.3302</v>
      </c>
      <c r="I335" s="4">
        <v>3451714.3927000002</v>
      </c>
      <c r="J335" s="4">
        <v>29605774.523699999</v>
      </c>
      <c r="K335" s="5">
        <f t="shared" si="37"/>
        <v>131228293.596</v>
      </c>
      <c r="L335" s="7"/>
      <c r="M335" s="146"/>
      <c r="N335" s="149"/>
      <c r="O335" s="8">
        <v>4</v>
      </c>
      <c r="P335" s="4" t="s">
        <v>719</v>
      </c>
      <c r="Q335" s="4">
        <v>142426737.058</v>
      </c>
      <c r="R335" s="4">
        <v>-1564740.79</v>
      </c>
      <c r="S335" s="4">
        <v>284296.91930000001</v>
      </c>
      <c r="T335" s="4">
        <v>203202.8573</v>
      </c>
      <c r="U335" s="4">
        <v>5024906.6392000001</v>
      </c>
      <c r="V335" s="4">
        <v>40606344.628200002</v>
      </c>
      <c r="W335" s="5">
        <f t="shared" si="38"/>
        <v>186980747.31200001</v>
      </c>
    </row>
    <row r="336" spans="1:23" ht="25" customHeight="1" x14ac:dyDescent="0.3">
      <c r="A336" s="1"/>
      <c r="B336" s="151" t="s">
        <v>827</v>
      </c>
      <c r="C336" s="152"/>
      <c r="D336" s="153"/>
      <c r="E336" s="10">
        <f>SUM(E309:E335)</f>
        <v>2891243328.7386003</v>
      </c>
      <c r="F336" s="10">
        <f t="shared" ref="F336:K336" si="40">SUM(F309:F335)</f>
        <v>0</v>
      </c>
      <c r="G336" s="10">
        <f t="shared" si="40"/>
        <v>5771188.6701999996</v>
      </c>
      <c r="H336" s="10">
        <f t="shared" si="40"/>
        <v>4124990.2780999993</v>
      </c>
      <c r="I336" s="10">
        <f t="shared" si="40"/>
        <v>102004919.1476</v>
      </c>
      <c r="J336" s="10">
        <f t="shared" si="40"/>
        <v>891056077.47089982</v>
      </c>
      <c r="K336" s="10">
        <f t="shared" si="40"/>
        <v>3894200504.3054004</v>
      </c>
      <c r="L336" s="7"/>
      <c r="M336" s="146"/>
      <c r="N336" s="149"/>
      <c r="O336" s="8">
        <v>5</v>
      </c>
      <c r="P336" s="4" t="s">
        <v>720</v>
      </c>
      <c r="Q336" s="4">
        <v>133981531.6168</v>
      </c>
      <c r="R336" s="4">
        <v>-1564740.79</v>
      </c>
      <c r="S336" s="4">
        <v>267439.50939999998</v>
      </c>
      <c r="T336" s="4">
        <v>191153.92670000001</v>
      </c>
      <c r="U336" s="4">
        <v>4726954.3743000003</v>
      </c>
      <c r="V336" s="4">
        <v>35785001.304799996</v>
      </c>
      <c r="W336" s="5">
        <f t="shared" si="38"/>
        <v>173387339.94199997</v>
      </c>
    </row>
    <row r="337" spans="1:23" ht="25" customHeight="1" x14ac:dyDescent="0.25">
      <c r="A337" s="154">
        <v>17</v>
      </c>
      <c r="B337" s="148" t="s">
        <v>40</v>
      </c>
      <c r="C337" s="1">
        <v>1</v>
      </c>
      <c r="D337" s="4" t="s">
        <v>369</v>
      </c>
      <c r="E337" s="4">
        <v>102167927.44140001</v>
      </c>
      <c r="F337" s="4">
        <v>0</v>
      </c>
      <c r="G337" s="4">
        <v>203936.6177</v>
      </c>
      <c r="H337" s="4">
        <v>145764.86979999999</v>
      </c>
      <c r="I337" s="4">
        <v>3604550.0129999998</v>
      </c>
      <c r="J337" s="4">
        <v>32622201.900800001</v>
      </c>
      <c r="K337" s="5">
        <f t="shared" si="37"/>
        <v>138744380.8427</v>
      </c>
      <c r="L337" s="7"/>
      <c r="M337" s="146"/>
      <c r="N337" s="149"/>
      <c r="O337" s="8">
        <v>6</v>
      </c>
      <c r="P337" s="4" t="s">
        <v>721</v>
      </c>
      <c r="Q337" s="4">
        <v>121402433.12019999</v>
      </c>
      <c r="R337" s="4">
        <v>-1564740.79</v>
      </c>
      <c r="S337" s="4">
        <v>242330.46720000001</v>
      </c>
      <c r="T337" s="4">
        <v>173207.09450000001</v>
      </c>
      <c r="U337" s="4">
        <v>4283155.7107999995</v>
      </c>
      <c r="V337" s="4">
        <v>29444924.9683</v>
      </c>
      <c r="W337" s="5">
        <f t="shared" si="38"/>
        <v>153981310.57099998</v>
      </c>
    </row>
    <row r="338" spans="1:23" ht="25" customHeight="1" x14ac:dyDescent="0.25">
      <c r="A338" s="154"/>
      <c r="B338" s="149"/>
      <c r="C338" s="1">
        <v>2</v>
      </c>
      <c r="D338" s="4" t="s">
        <v>370</v>
      </c>
      <c r="E338" s="4">
        <v>120835155.5351</v>
      </c>
      <c r="F338" s="4">
        <v>0</v>
      </c>
      <c r="G338" s="4">
        <v>241198.1287</v>
      </c>
      <c r="H338" s="4">
        <v>172397.74900000001</v>
      </c>
      <c r="I338" s="4">
        <v>4263141.7937000003</v>
      </c>
      <c r="J338" s="4">
        <v>38183800.586800002</v>
      </c>
      <c r="K338" s="5">
        <f t="shared" si="37"/>
        <v>163695693.7933</v>
      </c>
      <c r="L338" s="7"/>
      <c r="M338" s="146"/>
      <c r="N338" s="149"/>
      <c r="O338" s="8">
        <v>7</v>
      </c>
      <c r="P338" s="4" t="s">
        <v>722</v>
      </c>
      <c r="Q338" s="4">
        <v>138658901.9506</v>
      </c>
      <c r="R338" s="4">
        <v>-1564740.79</v>
      </c>
      <c r="S338" s="4">
        <v>276775.97249999997</v>
      </c>
      <c r="T338" s="4">
        <v>197827.21739999999</v>
      </c>
      <c r="U338" s="4">
        <v>4891974.9998000003</v>
      </c>
      <c r="V338" s="4">
        <v>39370588.094999999</v>
      </c>
      <c r="W338" s="5">
        <f t="shared" si="38"/>
        <v>181831327.44530001</v>
      </c>
    </row>
    <row r="339" spans="1:23" ht="25" customHeight="1" x14ac:dyDescent="0.25">
      <c r="A339" s="154"/>
      <c r="B339" s="149"/>
      <c r="C339" s="1">
        <v>3</v>
      </c>
      <c r="D339" s="4" t="s">
        <v>371</v>
      </c>
      <c r="E339" s="4">
        <v>149959723.44319999</v>
      </c>
      <c r="F339" s="4">
        <v>0</v>
      </c>
      <c r="G339" s="4">
        <v>299333.45569999999</v>
      </c>
      <c r="H339" s="4">
        <v>213950.3082</v>
      </c>
      <c r="I339" s="4">
        <v>5290675.2307000002</v>
      </c>
      <c r="J339" s="4">
        <v>45877369.796599999</v>
      </c>
      <c r="K339" s="5">
        <f t="shared" si="37"/>
        <v>201641052.23439997</v>
      </c>
      <c r="L339" s="7"/>
      <c r="M339" s="146"/>
      <c r="N339" s="149"/>
      <c r="O339" s="8">
        <v>8</v>
      </c>
      <c r="P339" s="4" t="s">
        <v>723</v>
      </c>
      <c r="Q339" s="4">
        <v>118319127.6345</v>
      </c>
      <c r="R339" s="4">
        <v>-1564740.79</v>
      </c>
      <c r="S339" s="4">
        <v>236175.90470000001</v>
      </c>
      <c r="T339" s="4">
        <v>168808.08559999999</v>
      </c>
      <c r="U339" s="4">
        <v>4174374.7154999999</v>
      </c>
      <c r="V339" s="4">
        <v>33460457.685800001</v>
      </c>
      <c r="W339" s="5">
        <f t="shared" si="38"/>
        <v>154794203.23609999</v>
      </c>
    </row>
    <row r="340" spans="1:23" ht="25" customHeight="1" x14ac:dyDescent="0.25">
      <c r="A340" s="154"/>
      <c r="B340" s="149"/>
      <c r="C340" s="1">
        <v>4</v>
      </c>
      <c r="D340" s="4" t="s">
        <v>372</v>
      </c>
      <c r="E340" s="4">
        <v>113427000.7436</v>
      </c>
      <c r="F340" s="4">
        <v>0</v>
      </c>
      <c r="G340" s="4">
        <v>226410.7677</v>
      </c>
      <c r="H340" s="4">
        <v>161828.3977</v>
      </c>
      <c r="I340" s="4">
        <v>4001777.3409000002</v>
      </c>
      <c r="J340" s="4">
        <v>33377000.734299999</v>
      </c>
      <c r="K340" s="5">
        <f t="shared" si="37"/>
        <v>151194017.9842</v>
      </c>
      <c r="L340" s="7"/>
      <c r="M340" s="146"/>
      <c r="N340" s="149"/>
      <c r="O340" s="8">
        <v>9</v>
      </c>
      <c r="P340" s="4" t="s">
        <v>724</v>
      </c>
      <c r="Q340" s="4">
        <v>133928439.4614</v>
      </c>
      <c r="R340" s="4">
        <v>-1564740.79</v>
      </c>
      <c r="S340" s="4">
        <v>267333.53249999997</v>
      </c>
      <c r="T340" s="4">
        <v>191078.17910000001</v>
      </c>
      <c r="U340" s="4">
        <v>4725081.2489999998</v>
      </c>
      <c r="V340" s="4">
        <v>33139916.662999999</v>
      </c>
      <c r="W340" s="5">
        <f t="shared" si="38"/>
        <v>170687108.29499999</v>
      </c>
    </row>
    <row r="341" spans="1:23" ht="25" customHeight="1" x14ac:dyDescent="0.25">
      <c r="A341" s="154"/>
      <c r="B341" s="149"/>
      <c r="C341" s="1">
        <v>5</v>
      </c>
      <c r="D341" s="4" t="s">
        <v>373</v>
      </c>
      <c r="E341" s="4">
        <v>97330261.293200001</v>
      </c>
      <c r="F341" s="4">
        <v>0</v>
      </c>
      <c r="G341" s="4">
        <v>194280.1893</v>
      </c>
      <c r="H341" s="4">
        <v>138862.88209999999</v>
      </c>
      <c r="I341" s="4">
        <v>3433874.0482999999</v>
      </c>
      <c r="J341" s="4">
        <v>28850619.464699998</v>
      </c>
      <c r="K341" s="5">
        <f t="shared" si="37"/>
        <v>129947897.8776</v>
      </c>
      <c r="L341" s="7"/>
      <c r="M341" s="146"/>
      <c r="N341" s="149"/>
      <c r="O341" s="8">
        <v>10</v>
      </c>
      <c r="P341" s="4" t="s">
        <v>725</v>
      </c>
      <c r="Q341" s="4">
        <v>120918735.14740001</v>
      </c>
      <c r="R341" s="4">
        <v>-1564740.79</v>
      </c>
      <c r="S341" s="4">
        <v>241364.9614</v>
      </c>
      <c r="T341" s="4">
        <v>172516.99359999999</v>
      </c>
      <c r="U341" s="4">
        <v>4266090.5360000003</v>
      </c>
      <c r="V341" s="4">
        <v>31572656.6917</v>
      </c>
      <c r="W341" s="5">
        <f t="shared" si="38"/>
        <v>155606623.54010001</v>
      </c>
    </row>
    <row r="342" spans="1:23" ht="25" customHeight="1" x14ac:dyDescent="0.25">
      <c r="A342" s="154"/>
      <c r="B342" s="149"/>
      <c r="C342" s="1">
        <v>6</v>
      </c>
      <c r="D342" s="4" t="s">
        <v>374</v>
      </c>
      <c r="E342" s="4">
        <v>95478401.662499994</v>
      </c>
      <c r="F342" s="4">
        <v>0</v>
      </c>
      <c r="G342" s="4">
        <v>190583.7065</v>
      </c>
      <c r="H342" s="4">
        <v>136220.79980000001</v>
      </c>
      <c r="I342" s="4">
        <v>3368539.2527000001</v>
      </c>
      <c r="J342" s="4">
        <v>30091345.626200002</v>
      </c>
      <c r="K342" s="5">
        <f t="shared" si="37"/>
        <v>129265091.04769999</v>
      </c>
      <c r="L342" s="7"/>
      <c r="M342" s="146"/>
      <c r="N342" s="149"/>
      <c r="O342" s="8">
        <v>11</v>
      </c>
      <c r="P342" s="4" t="s">
        <v>726</v>
      </c>
      <c r="Q342" s="4">
        <v>112128803.7942</v>
      </c>
      <c r="R342" s="4">
        <v>-1564740.79</v>
      </c>
      <c r="S342" s="4">
        <v>223819.4467</v>
      </c>
      <c r="T342" s="4">
        <v>159976.23620000001</v>
      </c>
      <c r="U342" s="4">
        <v>3955976.1198</v>
      </c>
      <c r="V342" s="4">
        <v>32248014.5557</v>
      </c>
      <c r="W342" s="5">
        <f t="shared" si="38"/>
        <v>147151849.3626</v>
      </c>
    </row>
    <row r="343" spans="1:23" ht="25" customHeight="1" x14ac:dyDescent="0.25">
      <c r="A343" s="154"/>
      <c r="B343" s="149"/>
      <c r="C343" s="1">
        <v>7</v>
      </c>
      <c r="D343" s="4" t="s">
        <v>375</v>
      </c>
      <c r="E343" s="4">
        <v>134025463.4998</v>
      </c>
      <c r="F343" s="4">
        <v>0</v>
      </c>
      <c r="G343" s="4">
        <v>267527.20150000002</v>
      </c>
      <c r="H343" s="4">
        <v>191216.60509999999</v>
      </c>
      <c r="I343" s="4">
        <v>4728504.3192999996</v>
      </c>
      <c r="J343" s="4">
        <v>40964015.2676</v>
      </c>
      <c r="K343" s="5">
        <f t="shared" si="37"/>
        <v>180176726.8933</v>
      </c>
      <c r="L343" s="7"/>
      <c r="M343" s="146"/>
      <c r="N343" s="149"/>
      <c r="O343" s="8">
        <v>12</v>
      </c>
      <c r="P343" s="4" t="s">
        <v>727</v>
      </c>
      <c r="Q343" s="4">
        <v>133502983.5429</v>
      </c>
      <c r="R343" s="4">
        <v>-1564740.79</v>
      </c>
      <c r="S343" s="4">
        <v>266484.28320000001</v>
      </c>
      <c r="T343" s="4">
        <v>190471.17329999999</v>
      </c>
      <c r="U343" s="4">
        <v>4710070.8913000003</v>
      </c>
      <c r="V343" s="4">
        <v>33363696.100299999</v>
      </c>
      <c r="W343" s="5">
        <f t="shared" si="38"/>
        <v>170468965.20099998</v>
      </c>
    </row>
    <row r="344" spans="1:23" ht="25" customHeight="1" x14ac:dyDescent="0.25">
      <c r="A344" s="154"/>
      <c r="B344" s="149"/>
      <c r="C344" s="1">
        <v>8</v>
      </c>
      <c r="D344" s="4" t="s">
        <v>376</v>
      </c>
      <c r="E344" s="4">
        <v>112483417.2068</v>
      </c>
      <c r="F344" s="4">
        <v>0</v>
      </c>
      <c r="G344" s="4">
        <v>224527.28779999999</v>
      </c>
      <c r="H344" s="4">
        <v>160482.1697</v>
      </c>
      <c r="I344" s="4">
        <v>3968487.1085000001</v>
      </c>
      <c r="J344" s="4">
        <v>34100812.473899998</v>
      </c>
      <c r="K344" s="5">
        <f t="shared" si="37"/>
        <v>150937726.24669999</v>
      </c>
      <c r="L344" s="7"/>
      <c r="M344" s="146"/>
      <c r="N344" s="149"/>
      <c r="O344" s="8">
        <v>13</v>
      </c>
      <c r="P344" s="4" t="s">
        <v>728</v>
      </c>
      <c r="Q344" s="4">
        <v>140071569.77610001</v>
      </c>
      <c r="R344" s="4">
        <v>-1564740.79</v>
      </c>
      <c r="S344" s="4">
        <v>279595.7879</v>
      </c>
      <c r="T344" s="4">
        <v>199842.6967</v>
      </c>
      <c r="U344" s="4">
        <v>4941814.8267999999</v>
      </c>
      <c r="V344" s="4">
        <v>37634214.597199999</v>
      </c>
      <c r="W344" s="5">
        <f t="shared" si="38"/>
        <v>181562296.89470002</v>
      </c>
    </row>
    <row r="345" spans="1:23" ht="25" customHeight="1" x14ac:dyDescent="0.25">
      <c r="A345" s="154"/>
      <c r="B345" s="149"/>
      <c r="C345" s="1">
        <v>9</v>
      </c>
      <c r="D345" s="4" t="s">
        <v>377</v>
      </c>
      <c r="E345" s="4">
        <v>98528008.580899999</v>
      </c>
      <c r="F345" s="4">
        <v>0</v>
      </c>
      <c r="G345" s="4">
        <v>196671.00349999999</v>
      </c>
      <c r="H345" s="4">
        <v>140571.7303</v>
      </c>
      <c r="I345" s="4">
        <v>3476131.3409000002</v>
      </c>
      <c r="J345" s="4">
        <v>30806825.930199999</v>
      </c>
      <c r="K345" s="5">
        <f t="shared" si="37"/>
        <v>133148208.58579999</v>
      </c>
      <c r="L345" s="7"/>
      <c r="M345" s="146"/>
      <c r="N345" s="149"/>
      <c r="O345" s="8">
        <v>14</v>
      </c>
      <c r="P345" s="4" t="s">
        <v>729</v>
      </c>
      <c r="Q345" s="4">
        <v>126211904.8917</v>
      </c>
      <c r="R345" s="4">
        <v>-1564740.79</v>
      </c>
      <c r="S345" s="4">
        <v>251930.61689999999</v>
      </c>
      <c r="T345" s="4">
        <v>180068.8567</v>
      </c>
      <c r="U345" s="4">
        <v>4452836.9598000003</v>
      </c>
      <c r="V345" s="4">
        <v>33893400.006700002</v>
      </c>
      <c r="W345" s="5">
        <f t="shared" si="38"/>
        <v>163425400.54179999</v>
      </c>
    </row>
    <row r="346" spans="1:23" ht="25" customHeight="1" x14ac:dyDescent="0.25">
      <c r="A346" s="154"/>
      <c r="B346" s="149"/>
      <c r="C346" s="1">
        <v>10</v>
      </c>
      <c r="D346" s="4" t="s">
        <v>378</v>
      </c>
      <c r="E346" s="4">
        <v>104089477.9798</v>
      </c>
      <c r="F346" s="4">
        <v>0</v>
      </c>
      <c r="G346" s="4">
        <v>207772.21</v>
      </c>
      <c r="H346" s="4">
        <v>148506.38149999999</v>
      </c>
      <c r="I346" s="4">
        <v>3672343.5485</v>
      </c>
      <c r="J346" s="4">
        <v>31381037.242699999</v>
      </c>
      <c r="K346" s="5">
        <f t="shared" si="37"/>
        <v>139499137.36250001</v>
      </c>
      <c r="L346" s="7"/>
      <c r="M346" s="146"/>
      <c r="N346" s="149"/>
      <c r="O346" s="8">
        <v>15</v>
      </c>
      <c r="P346" s="4" t="s">
        <v>730</v>
      </c>
      <c r="Q346" s="4">
        <v>113015029.1648</v>
      </c>
      <c r="R346" s="4">
        <v>-1564740.79</v>
      </c>
      <c r="S346" s="4">
        <v>225588.4344</v>
      </c>
      <c r="T346" s="4">
        <v>161240.63029999999</v>
      </c>
      <c r="U346" s="4">
        <v>3987242.7193999998</v>
      </c>
      <c r="V346" s="4">
        <v>30090538.145599999</v>
      </c>
      <c r="W346" s="5">
        <f t="shared" si="38"/>
        <v>145914898.30450001</v>
      </c>
    </row>
    <row r="347" spans="1:23" ht="25" customHeight="1" x14ac:dyDescent="0.25">
      <c r="A347" s="154"/>
      <c r="B347" s="149"/>
      <c r="C347" s="1">
        <v>11</v>
      </c>
      <c r="D347" s="4" t="s">
        <v>379</v>
      </c>
      <c r="E347" s="4">
        <v>144794503.38940001</v>
      </c>
      <c r="F347" s="4">
        <v>0</v>
      </c>
      <c r="G347" s="4">
        <v>289023.19949999999</v>
      </c>
      <c r="H347" s="4">
        <v>206580.9933</v>
      </c>
      <c r="I347" s="4">
        <v>5108442.9540999997</v>
      </c>
      <c r="J347" s="4">
        <v>42896250.585100003</v>
      </c>
      <c r="K347" s="5">
        <f t="shared" si="37"/>
        <v>193294801.1214</v>
      </c>
      <c r="L347" s="7"/>
      <c r="M347" s="146"/>
      <c r="N347" s="149"/>
      <c r="O347" s="8">
        <v>16</v>
      </c>
      <c r="P347" s="4" t="s">
        <v>731</v>
      </c>
      <c r="Q347" s="4">
        <v>125586582.89910001</v>
      </c>
      <c r="R347" s="4">
        <v>-1564740.79</v>
      </c>
      <c r="S347" s="4">
        <v>250682.41649999999</v>
      </c>
      <c r="T347" s="4">
        <v>179176.69829999999</v>
      </c>
      <c r="U347" s="4">
        <v>4430775.1988000004</v>
      </c>
      <c r="V347" s="4">
        <v>39479335.254600003</v>
      </c>
      <c r="W347" s="5">
        <f t="shared" si="38"/>
        <v>168361811.67730001</v>
      </c>
    </row>
    <row r="348" spans="1:23" ht="25" customHeight="1" x14ac:dyDescent="0.25">
      <c r="A348" s="154"/>
      <c r="B348" s="149"/>
      <c r="C348" s="1">
        <v>12</v>
      </c>
      <c r="D348" s="4" t="s">
        <v>380</v>
      </c>
      <c r="E348" s="4">
        <v>107055777.50560001</v>
      </c>
      <c r="F348" s="4">
        <v>0</v>
      </c>
      <c r="G348" s="4">
        <v>213693.21780000001</v>
      </c>
      <c r="H348" s="4">
        <v>152738.4558</v>
      </c>
      <c r="I348" s="4">
        <v>3776996.4983999999</v>
      </c>
      <c r="J348" s="4">
        <v>32075250.460999999</v>
      </c>
      <c r="K348" s="5">
        <f t="shared" si="37"/>
        <v>143274456.13860002</v>
      </c>
      <c r="L348" s="7"/>
      <c r="M348" s="146"/>
      <c r="N348" s="149"/>
      <c r="O348" s="8">
        <v>17</v>
      </c>
      <c r="P348" s="4" t="s">
        <v>732</v>
      </c>
      <c r="Q348" s="4">
        <v>124572031.8819</v>
      </c>
      <c r="R348" s="4">
        <v>-1564740.79</v>
      </c>
      <c r="S348" s="4">
        <v>248657.27900000001</v>
      </c>
      <c r="T348" s="4">
        <v>177729.21960000001</v>
      </c>
      <c r="U348" s="4">
        <v>4394981.1881999997</v>
      </c>
      <c r="V348" s="4">
        <v>36707159.678300001</v>
      </c>
      <c r="W348" s="5">
        <f t="shared" si="38"/>
        <v>164535818.45699999</v>
      </c>
    </row>
    <row r="349" spans="1:23" ht="25" customHeight="1" x14ac:dyDescent="0.25">
      <c r="A349" s="154"/>
      <c r="B349" s="149"/>
      <c r="C349" s="1">
        <v>13</v>
      </c>
      <c r="D349" s="4" t="s">
        <v>381</v>
      </c>
      <c r="E349" s="4">
        <v>90372526.581699997</v>
      </c>
      <c r="F349" s="4">
        <v>0</v>
      </c>
      <c r="G349" s="4">
        <v>180391.90830000001</v>
      </c>
      <c r="H349" s="4">
        <v>128936.1535</v>
      </c>
      <c r="I349" s="4">
        <v>3188400.7047999999</v>
      </c>
      <c r="J349" s="4">
        <v>30694790.046100002</v>
      </c>
      <c r="K349" s="5">
        <f t="shared" si="37"/>
        <v>124565045.3944</v>
      </c>
      <c r="L349" s="7"/>
      <c r="M349" s="146"/>
      <c r="N349" s="149"/>
      <c r="O349" s="8">
        <v>18</v>
      </c>
      <c r="P349" s="4" t="s">
        <v>733</v>
      </c>
      <c r="Q349" s="4">
        <v>139485360.99430001</v>
      </c>
      <c r="R349" s="4">
        <v>-1564740.79</v>
      </c>
      <c r="S349" s="4">
        <v>278425.66100000002</v>
      </c>
      <c r="T349" s="4">
        <v>199006.34179999999</v>
      </c>
      <c r="U349" s="4">
        <v>4921133.0049999999</v>
      </c>
      <c r="V349" s="4">
        <v>38900885.141599998</v>
      </c>
      <c r="W349" s="5">
        <f t="shared" si="38"/>
        <v>182220070.35370004</v>
      </c>
    </row>
    <row r="350" spans="1:23" ht="25" customHeight="1" x14ac:dyDescent="0.25">
      <c r="A350" s="154"/>
      <c r="B350" s="149"/>
      <c r="C350" s="1">
        <v>14</v>
      </c>
      <c r="D350" s="4" t="s">
        <v>382</v>
      </c>
      <c r="E350" s="4">
        <v>124214153.95829999</v>
      </c>
      <c r="F350" s="4">
        <v>0</v>
      </c>
      <c r="G350" s="4">
        <v>247942.9216</v>
      </c>
      <c r="H350" s="4">
        <v>177218.62849999999</v>
      </c>
      <c r="I350" s="4">
        <v>4382355.0255000005</v>
      </c>
      <c r="J350" s="4">
        <v>39718027.146799996</v>
      </c>
      <c r="K350" s="5">
        <f t="shared" si="37"/>
        <v>168739697.6807</v>
      </c>
      <c r="L350" s="7"/>
      <c r="M350" s="146"/>
      <c r="N350" s="149"/>
      <c r="O350" s="8">
        <v>19</v>
      </c>
      <c r="P350" s="4" t="s">
        <v>734</v>
      </c>
      <c r="Q350" s="4">
        <v>128599881.56209999</v>
      </c>
      <c r="R350" s="4">
        <v>-1564740.79</v>
      </c>
      <c r="S350" s="4">
        <v>256697.2389</v>
      </c>
      <c r="T350" s="4">
        <v>183475.82709999999</v>
      </c>
      <c r="U350" s="4">
        <v>4537086.3084000004</v>
      </c>
      <c r="V350" s="4">
        <v>30782997.377599999</v>
      </c>
      <c r="W350" s="5">
        <f t="shared" si="38"/>
        <v>162795397.52410001</v>
      </c>
    </row>
    <row r="351" spans="1:23" ht="25" customHeight="1" x14ac:dyDescent="0.25">
      <c r="A351" s="154"/>
      <c r="B351" s="149"/>
      <c r="C351" s="1">
        <v>15</v>
      </c>
      <c r="D351" s="4" t="s">
        <v>383</v>
      </c>
      <c r="E351" s="4">
        <v>139709123.96950001</v>
      </c>
      <c r="F351" s="4">
        <v>0</v>
      </c>
      <c r="G351" s="4">
        <v>278872.3126</v>
      </c>
      <c r="H351" s="4">
        <v>199325.58850000001</v>
      </c>
      <c r="I351" s="4">
        <v>4929027.5062999995</v>
      </c>
      <c r="J351" s="4">
        <v>42784872.445799999</v>
      </c>
      <c r="K351" s="5">
        <f t="shared" si="37"/>
        <v>187901221.82269999</v>
      </c>
      <c r="L351" s="7"/>
      <c r="M351" s="146"/>
      <c r="N351" s="149"/>
      <c r="O351" s="8">
        <v>20</v>
      </c>
      <c r="P351" s="4" t="s">
        <v>735</v>
      </c>
      <c r="Q351" s="4">
        <v>117027768.608</v>
      </c>
      <c r="R351" s="4">
        <v>-1564740.79</v>
      </c>
      <c r="S351" s="4">
        <v>233598.2328</v>
      </c>
      <c r="T351" s="4">
        <v>166965.67980000001</v>
      </c>
      <c r="U351" s="4">
        <v>4128814.7407999998</v>
      </c>
      <c r="V351" s="4">
        <v>27458973.816</v>
      </c>
      <c r="W351" s="5">
        <f t="shared" si="38"/>
        <v>147451380.28740001</v>
      </c>
    </row>
    <row r="352" spans="1:23" ht="25" customHeight="1" x14ac:dyDescent="0.25">
      <c r="A352" s="154"/>
      <c r="B352" s="149"/>
      <c r="C352" s="1">
        <v>16</v>
      </c>
      <c r="D352" s="4" t="s">
        <v>384</v>
      </c>
      <c r="E352" s="4">
        <v>102393334.75049999</v>
      </c>
      <c r="F352" s="4">
        <v>0</v>
      </c>
      <c r="G352" s="4">
        <v>204386.5515</v>
      </c>
      <c r="H352" s="4">
        <v>146086.4626</v>
      </c>
      <c r="I352" s="4">
        <v>3612502.5274</v>
      </c>
      <c r="J352" s="4">
        <v>32326582.1021</v>
      </c>
      <c r="K352" s="5">
        <f t="shared" si="37"/>
        <v>138682892.39409998</v>
      </c>
      <c r="L352" s="7"/>
      <c r="M352" s="146"/>
      <c r="N352" s="149"/>
      <c r="O352" s="8">
        <v>21</v>
      </c>
      <c r="P352" s="4" t="s">
        <v>736</v>
      </c>
      <c r="Q352" s="4">
        <v>120637623.6186</v>
      </c>
      <c r="R352" s="4">
        <v>-1564740.79</v>
      </c>
      <c r="S352" s="4">
        <v>240803.83679999999</v>
      </c>
      <c r="T352" s="4">
        <v>172115.92660000001</v>
      </c>
      <c r="U352" s="4">
        <v>4256172.7410000004</v>
      </c>
      <c r="V352" s="4">
        <v>35589358.733400002</v>
      </c>
      <c r="W352" s="5">
        <f t="shared" si="38"/>
        <v>159331334.06639999</v>
      </c>
    </row>
    <row r="353" spans="1:23" ht="25" customHeight="1" x14ac:dyDescent="0.25">
      <c r="A353" s="154"/>
      <c r="B353" s="149"/>
      <c r="C353" s="1">
        <v>17</v>
      </c>
      <c r="D353" s="4" t="s">
        <v>385</v>
      </c>
      <c r="E353" s="4">
        <v>108351557.9728</v>
      </c>
      <c r="F353" s="4">
        <v>0</v>
      </c>
      <c r="G353" s="4">
        <v>216279.71520000001</v>
      </c>
      <c r="H353" s="4">
        <v>154587.1697</v>
      </c>
      <c r="I353" s="4">
        <v>3822712.4644999998</v>
      </c>
      <c r="J353" s="4">
        <v>34777631.9934</v>
      </c>
      <c r="K353" s="5">
        <f t="shared" si="37"/>
        <v>147322769.31560001</v>
      </c>
      <c r="L353" s="7"/>
      <c r="M353" s="146"/>
      <c r="N353" s="149"/>
      <c r="O353" s="8">
        <v>22</v>
      </c>
      <c r="P353" s="4" t="s">
        <v>737</v>
      </c>
      <c r="Q353" s="4">
        <v>116072139.1936</v>
      </c>
      <c r="R353" s="4">
        <v>-1564740.79</v>
      </c>
      <c r="S353" s="4">
        <v>231690.7083</v>
      </c>
      <c r="T353" s="4">
        <v>165602.26560000001</v>
      </c>
      <c r="U353" s="4">
        <v>4095099.5221000002</v>
      </c>
      <c r="V353" s="4">
        <v>34324149.844499998</v>
      </c>
      <c r="W353" s="5">
        <f t="shared" si="38"/>
        <v>153323940.74409997</v>
      </c>
    </row>
    <row r="354" spans="1:23" ht="25" customHeight="1" x14ac:dyDescent="0.25">
      <c r="A354" s="154"/>
      <c r="B354" s="149"/>
      <c r="C354" s="1">
        <v>18</v>
      </c>
      <c r="D354" s="4" t="s">
        <v>386</v>
      </c>
      <c r="E354" s="4">
        <v>113008780.7948</v>
      </c>
      <c r="F354" s="4">
        <v>0</v>
      </c>
      <c r="G354" s="4">
        <v>225575.962</v>
      </c>
      <c r="H354" s="4">
        <v>161231.7156</v>
      </c>
      <c r="I354" s="4">
        <v>3987022.2729000002</v>
      </c>
      <c r="J354" s="4">
        <v>36972234.449900001</v>
      </c>
      <c r="K354" s="5">
        <f t="shared" si="37"/>
        <v>154354845.1952</v>
      </c>
      <c r="L354" s="7"/>
      <c r="M354" s="147"/>
      <c r="N354" s="150"/>
      <c r="O354" s="8">
        <v>23</v>
      </c>
      <c r="P354" s="4" t="s">
        <v>738</v>
      </c>
      <c r="Q354" s="4">
        <v>108817604.9454</v>
      </c>
      <c r="R354" s="4">
        <v>-1564740.79</v>
      </c>
      <c r="S354" s="4">
        <v>217209.98800000001</v>
      </c>
      <c r="T354" s="4">
        <v>155252.0876</v>
      </c>
      <c r="U354" s="4">
        <v>3839154.9005999998</v>
      </c>
      <c r="V354" s="4">
        <v>30867627.223499998</v>
      </c>
      <c r="W354" s="5">
        <f t="shared" si="38"/>
        <v>142332108.35509998</v>
      </c>
    </row>
    <row r="355" spans="1:23" ht="25" customHeight="1" x14ac:dyDescent="0.3">
      <c r="A355" s="154"/>
      <c r="B355" s="149"/>
      <c r="C355" s="1">
        <v>19</v>
      </c>
      <c r="D355" s="4" t="s">
        <v>387</v>
      </c>
      <c r="E355" s="4">
        <v>116754636.67219999</v>
      </c>
      <c r="F355" s="4">
        <v>0</v>
      </c>
      <c r="G355" s="4">
        <v>233053.03630000001</v>
      </c>
      <c r="H355" s="4">
        <v>166575.99739999999</v>
      </c>
      <c r="I355" s="4">
        <v>4119178.4709000001</v>
      </c>
      <c r="J355" s="4">
        <v>35612164.127400003</v>
      </c>
      <c r="K355" s="5">
        <f t="shared" si="37"/>
        <v>156885608.30419999</v>
      </c>
      <c r="L355" s="7"/>
      <c r="M355" s="14"/>
      <c r="N355" s="151" t="s">
        <v>844</v>
      </c>
      <c r="O355" s="152"/>
      <c r="P355" s="153"/>
      <c r="Q355" s="10">
        <f>SUM(Q332:Q354)</f>
        <v>2875195553.9645996</v>
      </c>
      <c r="R355" s="10">
        <f t="shared" ref="R355:W355" si="41">SUM(R332:R354)</f>
        <v>-35989038.169999987</v>
      </c>
      <c r="S355" s="10">
        <f t="shared" si="41"/>
        <v>5739155.8299000002</v>
      </c>
      <c r="T355" s="10">
        <f t="shared" si="41"/>
        <v>4102094.6212999998</v>
      </c>
      <c r="U355" s="10">
        <f t="shared" si="41"/>
        <v>101438743.36029997</v>
      </c>
      <c r="V355" s="10">
        <f t="shared" si="41"/>
        <v>786819935.62319994</v>
      </c>
      <c r="W355" s="10">
        <f t="shared" si="41"/>
        <v>3737306445.2293</v>
      </c>
    </row>
    <row r="356" spans="1:23" ht="25" customHeight="1" x14ac:dyDescent="0.25">
      <c r="A356" s="154"/>
      <c r="B356" s="149"/>
      <c r="C356" s="1">
        <v>20</v>
      </c>
      <c r="D356" s="4" t="s">
        <v>388</v>
      </c>
      <c r="E356" s="4">
        <v>117764177.27609999</v>
      </c>
      <c r="F356" s="4">
        <v>0</v>
      </c>
      <c r="G356" s="4">
        <v>235068.17249999999</v>
      </c>
      <c r="H356" s="4">
        <v>168016.32759999999</v>
      </c>
      <c r="I356" s="4">
        <v>4154795.7108999998</v>
      </c>
      <c r="J356" s="4">
        <v>36109273.119000003</v>
      </c>
      <c r="K356" s="5">
        <f t="shared" si="37"/>
        <v>158431330.60609999</v>
      </c>
      <c r="L356" s="7"/>
      <c r="M356" s="145">
        <v>34</v>
      </c>
      <c r="N356" s="148" t="s">
        <v>57</v>
      </c>
      <c r="O356" s="8">
        <v>1</v>
      </c>
      <c r="P356" s="4" t="s">
        <v>739</v>
      </c>
      <c r="Q356" s="4">
        <v>108009360.3485</v>
      </c>
      <c r="R356" s="4">
        <v>0</v>
      </c>
      <c r="S356" s="4">
        <v>215596.65719999999</v>
      </c>
      <c r="T356" s="4">
        <v>154098.95009999999</v>
      </c>
      <c r="U356" s="4">
        <v>3810639.5128000001</v>
      </c>
      <c r="V356" s="4">
        <v>30710780.5035</v>
      </c>
      <c r="W356" s="5">
        <f t="shared" si="38"/>
        <v>142900475.97209999</v>
      </c>
    </row>
    <row r="357" spans="1:23" ht="25" customHeight="1" x14ac:dyDescent="0.25">
      <c r="A357" s="154"/>
      <c r="B357" s="149"/>
      <c r="C357" s="1">
        <v>21</v>
      </c>
      <c r="D357" s="4" t="s">
        <v>389</v>
      </c>
      <c r="E357" s="4">
        <v>110321421.09729999</v>
      </c>
      <c r="F357" s="4">
        <v>0</v>
      </c>
      <c r="G357" s="4">
        <v>220211.7439</v>
      </c>
      <c r="H357" s="4">
        <v>157397.60990000001</v>
      </c>
      <c r="I357" s="4">
        <v>3892210.4989999998</v>
      </c>
      <c r="J357" s="4">
        <v>34771712.289099999</v>
      </c>
      <c r="K357" s="5">
        <f t="shared" si="37"/>
        <v>149362953.2392</v>
      </c>
      <c r="L357" s="7"/>
      <c r="M357" s="146"/>
      <c r="N357" s="149"/>
      <c r="O357" s="8">
        <v>2</v>
      </c>
      <c r="P357" s="4" t="s">
        <v>740</v>
      </c>
      <c r="Q357" s="4">
        <v>184828888.87740001</v>
      </c>
      <c r="R357" s="4">
        <v>0</v>
      </c>
      <c r="S357" s="4">
        <v>368935.52980000002</v>
      </c>
      <c r="T357" s="4">
        <v>263698.79080000002</v>
      </c>
      <c r="U357" s="4">
        <v>6520881.7531000003</v>
      </c>
      <c r="V357" s="4">
        <v>39627901.4243</v>
      </c>
      <c r="W357" s="5">
        <f t="shared" si="38"/>
        <v>231610306.37540001</v>
      </c>
    </row>
    <row r="358" spans="1:23" ht="25" customHeight="1" x14ac:dyDescent="0.25">
      <c r="A358" s="154"/>
      <c r="B358" s="149"/>
      <c r="C358" s="1">
        <v>22</v>
      </c>
      <c r="D358" s="4" t="s">
        <v>390</v>
      </c>
      <c r="E358" s="4">
        <v>101193329.50319999</v>
      </c>
      <c r="F358" s="4">
        <v>0</v>
      </c>
      <c r="G358" s="4">
        <v>201991.23019999999</v>
      </c>
      <c r="H358" s="4">
        <v>144374.39290000001</v>
      </c>
      <c r="I358" s="4">
        <v>3570165.5726000001</v>
      </c>
      <c r="J358" s="4">
        <v>32360784.837699998</v>
      </c>
      <c r="K358" s="5">
        <f t="shared" si="37"/>
        <v>137470645.53659999</v>
      </c>
      <c r="L358" s="7"/>
      <c r="M358" s="146"/>
      <c r="N358" s="149"/>
      <c r="O358" s="8">
        <v>3</v>
      </c>
      <c r="P358" s="4" t="s">
        <v>741</v>
      </c>
      <c r="Q358" s="4">
        <v>126943448.0552</v>
      </c>
      <c r="R358" s="4">
        <v>0</v>
      </c>
      <c r="S358" s="4">
        <v>253390.84469999999</v>
      </c>
      <c r="T358" s="4">
        <v>181112.56280000001</v>
      </c>
      <c r="U358" s="4">
        <v>4478646.2718000002</v>
      </c>
      <c r="V358" s="4">
        <v>34159556.351000004</v>
      </c>
      <c r="W358" s="5">
        <f t="shared" si="38"/>
        <v>166016154.0855</v>
      </c>
    </row>
    <row r="359" spans="1:23" ht="25" customHeight="1" x14ac:dyDescent="0.25">
      <c r="A359" s="154"/>
      <c r="B359" s="149"/>
      <c r="C359" s="1">
        <v>23</v>
      </c>
      <c r="D359" s="4" t="s">
        <v>391</v>
      </c>
      <c r="E359" s="4">
        <v>124186325.87019999</v>
      </c>
      <c r="F359" s="4">
        <v>0</v>
      </c>
      <c r="G359" s="4">
        <v>247887.37419999999</v>
      </c>
      <c r="H359" s="4">
        <v>177178.92569999999</v>
      </c>
      <c r="I359" s="4">
        <v>4381373.2326999996</v>
      </c>
      <c r="J359" s="4">
        <v>37008848.916900001</v>
      </c>
      <c r="K359" s="5">
        <f t="shared" si="37"/>
        <v>166001614.3197</v>
      </c>
      <c r="L359" s="7"/>
      <c r="M359" s="146"/>
      <c r="N359" s="149"/>
      <c r="O359" s="8">
        <v>4</v>
      </c>
      <c r="P359" s="4" t="s">
        <v>742</v>
      </c>
      <c r="Q359" s="4">
        <v>151571236.14030001</v>
      </c>
      <c r="R359" s="4">
        <v>0</v>
      </c>
      <c r="S359" s="4">
        <v>302550.1839</v>
      </c>
      <c r="T359" s="4">
        <v>216249.48319999999</v>
      </c>
      <c r="U359" s="4">
        <v>5347530.4323000005</v>
      </c>
      <c r="V359" s="4">
        <v>30773631.684500001</v>
      </c>
      <c r="W359" s="5">
        <f t="shared" si="38"/>
        <v>188211197.92420003</v>
      </c>
    </row>
    <row r="360" spans="1:23" ht="25" customHeight="1" x14ac:dyDescent="0.25">
      <c r="A360" s="154"/>
      <c r="B360" s="149"/>
      <c r="C360" s="1">
        <v>24</v>
      </c>
      <c r="D360" s="4" t="s">
        <v>392</v>
      </c>
      <c r="E360" s="4">
        <v>91836838.165399998</v>
      </c>
      <c r="F360" s="4">
        <v>0</v>
      </c>
      <c r="G360" s="4">
        <v>183314.8095</v>
      </c>
      <c r="H360" s="4">
        <v>131025.31389999999</v>
      </c>
      <c r="I360" s="4">
        <v>3240062.5567000001</v>
      </c>
      <c r="J360" s="4">
        <v>28662431.335700002</v>
      </c>
      <c r="K360" s="5">
        <f t="shared" si="37"/>
        <v>124053672.1812</v>
      </c>
      <c r="L360" s="7"/>
      <c r="M360" s="146"/>
      <c r="N360" s="149"/>
      <c r="O360" s="8">
        <v>5</v>
      </c>
      <c r="P360" s="4" t="s">
        <v>743</v>
      </c>
      <c r="Q360" s="4">
        <v>163749297.8743</v>
      </c>
      <c r="R360" s="4">
        <v>0</v>
      </c>
      <c r="S360" s="4">
        <v>326858.71970000002</v>
      </c>
      <c r="T360" s="4">
        <v>233624.1488</v>
      </c>
      <c r="U360" s="4">
        <v>5777180.2615999999</v>
      </c>
      <c r="V360" s="4">
        <v>42245287.696800001</v>
      </c>
      <c r="W360" s="5">
        <f t="shared" si="38"/>
        <v>212332248.70119998</v>
      </c>
    </row>
    <row r="361" spans="1:23" ht="25" customHeight="1" x14ac:dyDescent="0.25">
      <c r="A361" s="154"/>
      <c r="B361" s="149"/>
      <c r="C361" s="1">
        <v>25</v>
      </c>
      <c r="D361" s="4" t="s">
        <v>393</v>
      </c>
      <c r="E361" s="4">
        <v>115266198.45389999</v>
      </c>
      <c r="F361" s="4">
        <v>0</v>
      </c>
      <c r="G361" s="4">
        <v>230081.9761</v>
      </c>
      <c r="H361" s="4">
        <v>164452.41510000001</v>
      </c>
      <c r="I361" s="4">
        <v>4066665.4158000001</v>
      </c>
      <c r="J361" s="4">
        <v>32538010.551399998</v>
      </c>
      <c r="K361" s="5">
        <f t="shared" si="37"/>
        <v>152265408.8123</v>
      </c>
      <c r="L361" s="7"/>
      <c r="M361" s="146"/>
      <c r="N361" s="149"/>
      <c r="O361" s="8">
        <v>6</v>
      </c>
      <c r="P361" s="4" t="s">
        <v>744</v>
      </c>
      <c r="Q361" s="4">
        <v>113437403.24699999</v>
      </c>
      <c r="R361" s="4">
        <v>0</v>
      </c>
      <c r="S361" s="4">
        <v>226431.53200000001</v>
      </c>
      <c r="T361" s="4">
        <v>161843.23920000001</v>
      </c>
      <c r="U361" s="4">
        <v>4002144.3478999999</v>
      </c>
      <c r="V361" s="4">
        <v>30501252.206099998</v>
      </c>
      <c r="W361" s="5">
        <f t="shared" si="38"/>
        <v>148329074.5722</v>
      </c>
    </row>
    <row r="362" spans="1:23" ht="25" customHeight="1" x14ac:dyDescent="0.25">
      <c r="A362" s="154"/>
      <c r="B362" s="149"/>
      <c r="C362" s="1">
        <v>26</v>
      </c>
      <c r="D362" s="4" t="s">
        <v>394</v>
      </c>
      <c r="E362" s="4">
        <v>104834023.29799999</v>
      </c>
      <c r="F362" s="4">
        <v>0</v>
      </c>
      <c r="G362" s="4">
        <v>209258.39120000001</v>
      </c>
      <c r="H362" s="4">
        <v>149568.63800000001</v>
      </c>
      <c r="I362" s="4">
        <v>3698611.5849000001</v>
      </c>
      <c r="J362" s="4">
        <v>32604369.7053</v>
      </c>
      <c r="K362" s="5">
        <f t="shared" si="37"/>
        <v>141495831.61739999</v>
      </c>
      <c r="L362" s="7"/>
      <c r="M362" s="146"/>
      <c r="N362" s="149"/>
      <c r="O362" s="8">
        <v>7</v>
      </c>
      <c r="P362" s="4" t="s">
        <v>745</v>
      </c>
      <c r="Q362" s="4">
        <v>109107282.601</v>
      </c>
      <c r="R362" s="4">
        <v>0</v>
      </c>
      <c r="S362" s="4">
        <v>217788.2114</v>
      </c>
      <c r="T362" s="4">
        <v>155665.37599999999</v>
      </c>
      <c r="U362" s="4">
        <v>3849374.9141000002</v>
      </c>
      <c r="V362" s="4">
        <v>34578612.945799999</v>
      </c>
      <c r="W362" s="5">
        <f t="shared" si="38"/>
        <v>147908724.0483</v>
      </c>
    </row>
    <row r="363" spans="1:23" ht="25" customHeight="1" x14ac:dyDescent="0.25">
      <c r="A363" s="154"/>
      <c r="B363" s="150"/>
      <c r="C363" s="1">
        <v>27</v>
      </c>
      <c r="D363" s="4" t="s">
        <v>395</v>
      </c>
      <c r="E363" s="4">
        <v>97141789.959600002</v>
      </c>
      <c r="F363" s="4">
        <v>0</v>
      </c>
      <c r="G363" s="4">
        <v>193903.98310000001</v>
      </c>
      <c r="H363" s="4">
        <v>138593.9866</v>
      </c>
      <c r="I363" s="4">
        <v>3427224.6587</v>
      </c>
      <c r="J363" s="4">
        <v>29973536.203299999</v>
      </c>
      <c r="K363" s="5">
        <f t="shared" si="37"/>
        <v>130875048.7913</v>
      </c>
      <c r="L363" s="7"/>
      <c r="M363" s="146"/>
      <c r="N363" s="149"/>
      <c r="O363" s="8">
        <v>8</v>
      </c>
      <c r="P363" s="4" t="s">
        <v>746</v>
      </c>
      <c r="Q363" s="4">
        <v>169349423.98859999</v>
      </c>
      <c r="R363" s="4">
        <v>0</v>
      </c>
      <c r="S363" s="4">
        <v>338037.08850000001</v>
      </c>
      <c r="T363" s="4">
        <v>241613.9522</v>
      </c>
      <c r="U363" s="4">
        <v>5974756.3028999995</v>
      </c>
      <c r="V363" s="4">
        <v>38671174.901299998</v>
      </c>
      <c r="W363" s="5">
        <f t="shared" si="38"/>
        <v>214575006.23349994</v>
      </c>
    </row>
    <row r="364" spans="1:23" ht="25" customHeight="1" x14ac:dyDescent="0.3">
      <c r="A364" s="1"/>
      <c r="B364" s="151" t="s">
        <v>828</v>
      </c>
      <c r="C364" s="152"/>
      <c r="D364" s="153"/>
      <c r="E364" s="10">
        <f>SUM(E337:E363)</f>
        <v>3037523336.6048002</v>
      </c>
      <c r="F364" s="10">
        <f t="shared" ref="F364:K364" si="42">SUM(F337:F363)</f>
        <v>0</v>
      </c>
      <c r="G364" s="10">
        <f t="shared" si="42"/>
        <v>6063177.0739000011</v>
      </c>
      <c r="H364" s="10">
        <f t="shared" si="42"/>
        <v>4333690.6677999999</v>
      </c>
      <c r="I364" s="10">
        <f t="shared" si="42"/>
        <v>107165771.65260004</v>
      </c>
      <c r="J364" s="10">
        <f t="shared" si="42"/>
        <v>938141799.3398</v>
      </c>
      <c r="K364" s="10">
        <f t="shared" si="42"/>
        <v>4093227775.3389001</v>
      </c>
      <c r="L364" s="7"/>
      <c r="M364" s="146"/>
      <c r="N364" s="149"/>
      <c r="O364" s="8">
        <v>9</v>
      </c>
      <c r="P364" s="4" t="s">
        <v>747</v>
      </c>
      <c r="Q364" s="4">
        <v>120549571.2324</v>
      </c>
      <c r="R364" s="4">
        <v>0</v>
      </c>
      <c r="S364" s="4">
        <v>240628.07610000001</v>
      </c>
      <c r="T364" s="4">
        <v>171990.30059999999</v>
      </c>
      <c r="U364" s="4">
        <v>4253066.1963</v>
      </c>
      <c r="V364" s="4">
        <v>31047692.066500001</v>
      </c>
      <c r="W364" s="5">
        <f t="shared" si="38"/>
        <v>156262947.87190002</v>
      </c>
    </row>
    <row r="365" spans="1:23" ht="25" customHeight="1" x14ac:dyDescent="0.25">
      <c r="A365" s="154">
        <v>18</v>
      </c>
      <c r="B365" s="148" t="s">
        <v>41</v>
      </c>
      <c r="C365" s="1">
        <v>1</v>
      </c>
      <c r="D365" s="4" t="s">
        <v>396</v>
      </c>
      <c r="E365" s="4">
        <v>181877436.93520001</v>
      </c>
      <c r="F365" s="4">
        <v>0</v>
      </c>
      <c r="G365" s="4">
        <v>363044.15919999999</v>
      </c>
      <c r="H365" s="4">
        <v>259487.89980000001</v>
      </c>
      <c r="I365" s="4">
        <v>6416752.6354</v>
      </c>
      <c r="J365" s="4">
        <v>43620277.489600003</v>
      </c>
      <c r="K365" s="5">
        <f t="shared" si="37"/>
        <v>232536999.11920002</v>
      </c>
      <c r="L365" s="7"/>
      <c r="M365" s="146"/>
      <c r="N365" s="149"/>
      <c r="O365" s="8">
        <v>10</v>
      </c>
      <c r="P365" s="4" t="s">
        <v>748</v>
      </c>
      <c r="Q365" s="4">
        <v>111303143.6939</v>
      </c>
      <c r="R365" s="4">
        <v>0</v>
      </c>
      <c r="S365" s="4">
        <v>222171.3529</v>
      </c>
      <c r="T365" s="4">
        <v>158798.25159999999</v>
      </c>
      <c r="U365" s="4">
        <v>3926846.3018999998</v>
      </c>
      <c r="V365" s="4">
        <v>31417417.792599998</v>
      </c>
      <c r="W365" s="5">
        <f t="shared" si="38"/>
        <v>147028377.39289999</v>
      </c>
    </row>
    <row r="366" spans="1:23" ht="25" customHeight="1" x14ac:dyDescent="0.25">
      <c r="A366" s="154"/>
      <c r="B366" s="149"/>
      <c r="C366" s="1">
        <v>2</v>
      </c>
      <c r="D366" s="4" t="s">
        <v>397</v>
      </c>
      <c r="E366" s="4">
        <v>184937768.43419999</v>
      </c>
      <c r="F366" s="4">
        <v>0</v>
      </c>
      <c r="G366" s="4">
        <v>369152.86349999998</v>
      </c>
      <c r="H366" s="4">
        <v>263854.13130000001</v>
      </c>
      <c r="I366" s="4">
        <v>6524723.0937000001</v>
      </c>
      <c r="J366" s="4">
        <v>52089620.287600003</v>
      </c>
      <c r="K366" s="5">
        <f t="shared" si="37"/>
        <v>244185118.81029999</v>
      </c>
      <c r="L366" s="7"/>
      <c r="M366" s="146"/>
      <c r="N366" s="149"/>
      <c r="O366" s="8">
        <v>11</v>
      </c>
      <c r="P366" s="4" t="s">
        <v>749</v>
      </c>
      <c r="Q366" s="4">
        <v>166099687.46020001</v>
      </c>
      <c r="R366" s="4">
        <v>0</v>
      </c>
      <c r="S366" s="4">
        <v>331550.31430000003</v>
      </c>
      <c r="T366" s="4">
        <v>236977.49309999999</v>
      </c>
      <c r="U366" s="4">
        <v>5860103.5137</v>
      </c>
      <c r="V366" s="4">
        <v>40760830.5022</v>
      </c>
      <c r="W366" s="5">
        <f t="shared" si="38"/>
        <v>213289149.28350002</v>
      </c>
    </row>
    <row r="367" spans="1:23" ht="25" customHeight="1" x14ac:dyDescent="0.25">
      <c r="A367" s="154"/>
      <c r="B367" s="149"/>
      <c r="C367" s="1">
        <v>3</v>
      </c>
      <c r="D367" s="4" t="s">
        <v>398</v>
      </c>
      <c r="E367" s="4">
        <v>153050772.12760001</v>
      </c>
      <c r="F367" s="4">
        <v>0</v>
      </c>
      <c r="G367" s="4">
        <v>305503.4743</v>
      </c>
      <c r="H367" s="4">
        <v>218360.3645</v>
      </c>
      <c r="I367" s="4">
        <v>5399729.4108999996</v>
      </c>
      <c r="J367" s="4">
        <v>46109768.917199999</v>
      </c>
      <c r="K367" s="5">
        <f t="shared" si="37"/>
        <v>205084134.29449999</v>
      </c>
      <c r="L367" s="7"/>
      <c r="M367" s="146"/>
      <c r="N367" s="149"/>
      <c r="O367" s="8">
        <v>12</v>
      </c>
      <c r="P367" s="4" t="s">
        <v>750</v>
      </c>
      <c r="Q367" s="4">
        <v>131473272.5847</v>
      </c>
      <c r="R367" s="4">
        <v>0</v>
      </c>
      <c r="S367" s="4">
        <v>262432.79269999999</v>
      </c>
      <c r="T367" s="4">
        <v>187575.34719999999</v>
      </c>
      <c r="U367" s="4">
        <v>4638461.3868000004</v>
      </c>
      <c r="V367" s="4">
        <v>34250032.818400003</v>
      </c>
      <c r="W367" s="5">
        <f t="shared" si="38"/>
        <v>170811774.9298</v>
      </c>
    </row>
    <row r="368" spans="1:23" ht="25" customHeight="1" x14ac:dyDescent="0.25">
      <c r="A368" s="154"/>
      <c r="B368" s="149"/>
      <c r="C368" s="1">
        <v>4</v>
      </c>
      <c r="D368" s="4" t="s">
        <v>399</v>
      </c>
      <c r="E368" s="4">
        <v>117846904.9834</v>
      </c>
      <c r="F368" s="4">
        <v>0</v>
      </c>
      <c r="G368" s="4">
        <v>235233.30470000001</v>
      </c>
      <c r="H368" s="4">
        <v>168134.35680000001</v>
      </c>
      <c r="I368" s="4">
        <v>4157714.3975</v>
      </c>
      <c r="J368" s="4">
        <v>33279431.154899999</v>
      </c>
      <c r="K368" s="5">
        <f t="shared" si="37"/>
        <v>155687418.19730002</v>
      </c>
      <c r="L368" s="7"/>
      <c r="M368" s="146"/>
      <c r="N368" s="149"/>
      <c r="O368" s="8">
        <v>13</v>
      </c>
      <c r="P368" s="4" t="s">
        <v>751</v>
      </c>
      <c r="Q368" s="4">
        <v>112999523.72930001</v>
      </c>
      <c r="R368" s="4">
        <v>0</v>
      </c>
      <c r="S368" s="4">
        <v>225557.4841</v>
      </c>
      <c r="T368" s="4">
        <v>161218.50839999999</v>
      </c>
      <c r="U368" s="4">
        <v>3986695.6776999999</v>
      </c>
      <c r="V368" s="4">
        <v>32563355.603300001</v>
      </c>
      <c r="W368" s="5">
        <f t="shared" si="38"/>
        <v>149936351.00279999</v>
      </c>
    </row>
    <row r="369" spans="1:23" ht="25" customHeight="1" x14ac:dyDescent="0.25">
      <c r="A369" s="154"/>
      <c r="B369" s="149"/>
      <c r="C369" s="1">
        <v>5</v>
      </c>
      <c r="D369" s="4" t="s">
        <v>400</v>
      </c>
      <c r="E369" s="4">
        <v>193734991.7633</v>
      </c>
      <c r="F369" s="4">
        <v>0</v>
      </c>
      <c r="G369" s="4">
        <v>386712.93359999999</v>
      </c>
      <c r="H369" s="4">
        <v>276405.29229999997</v>
      </c>
      <c r="I369" s="4">
        <v>6835094.7755000005</v>
      </c>
      <c r="J369" s="4">
        <v>56619217.199000001</v>
      </c>
      <c r="K369" s="5">
        <f t="shared" si="37"/>
        <v>257852421.9637</v>
      </c>
      <c r="L369" s="7"/>
      <c r="M369" s="146"/>
      <c r="N369" s="149"/>
      <c r="O369" s="8">
        <v>14</v>
      </c>
      <c r="P369" s="4" t="s">
        <v>752</v>
      </c>
      <c r="Q369" s="4">
        <v>161855769.24950001</v>
      </c>
      <c r="R369" s="4">
        <v>0</v>
      </c>
      <c r="S369" s="4">
        <v>323079.06170000002</v>
      </c>
      <c r="T369" s="4">
        <v>230922.61660000001</v>
      </c>
      <c r="U369" s="4">
        <v>5710375.3570999997</v>
      </c>
      <c r="V369" s="4">
        <v>42011203.589199997</v>
      </c>
      <c r="W369" s="5">
        <f t="shared" si="38"/>
        <v>210131349.8741</v>
      </c>
    </row>
    <row r="370" spans="1:23" ht="25" customHeight="1" x14ac:dyDescent="0.25">
      <c r="A370" s="154"/>
      <c r="B370" s="149"/>
      <c r="C370" s="1">
        <v>6</v>
      </c>
      <c r="D370" s="4" t="s">
        <v>401</v>
      </c>
      <c r="E370" s="4">
        <v>129784968.6182</v>
      </c>
      <c r="F370" s="4">
        <v>0</v>
      </c>
      <c r="G370" s="4">
        <v>259062.78210000001</v>
      </c>
      <c r="H370" s="4">
        <v>185166.6127</v>
      </c>
      <c r="I370" s="4">
        <v>4578896.9398999996</v>
      </c>
      <c r="J370" s="4">
        <v>39349539.744400002</v>
      </c>
      <c r="K370" s="5">
        <f t="shared" si="37"/>
        <v>174157634.69730002</v>
      </c>
      <c r="L370" s="7"/>
      <c r="M370" s="146"/>
      <c r="N370" s="149"/>
      <c r="O370" s="8">
        <v>15</v>
      </c>
      <c r="P370" s="4" t="s">
        <v>753</v>
      </c>
      <c r="Q370" s="4">
        <v>107296341.27500001</v>
      </c>
      <c r="R370" s="4">
        <v>0</v>
      </c>
      <c r="S370" s="4">
        <v>214173.40520000001</v>
      </c>
      <c r="T370" s="4">
        <v>153081.67259999999</v>
      </c>
      <c r="U370" s="4">
        <v>3785483.7425000002</v>
      </c>
      <c r="V370" s="4">
        <v>30892683.514400002</v>
      </c>
      <c r="W370" s="5">
        <f t="shared" si="38"/>
        <v>142341763.60970002</v>
      </c>
    </row>
    <row r="371" spans="1:23" ht="25" customHeight="1" x14ac:dyDescent="0.25">
      <c r="A371" s="154"/>
      <c r="B371" s="149"/>
      <c r="C371" s="1">
        <v>7</v>
      </c>
      <c r="D371" s="4" t="s">
        <v>402</v>
      </c>
      <c r="E371" s="4">
        <v>113172237.3642</v>
      </c>
      <c r="F371" s="4">
        <v>0</v>
      </c>
      <c r="G371" s="4">
        <v>225902.23639999999</v>
      </c>
      <c r="H371" s="4">
        <v>161464.9221</v>
      </c>
      <c r="I371" s="4">
        <v>3992789.1255000001</v>
      </c>
      <c r="J371" s="4">
        <v>36532272.0999</v>
      </c>
      <c r="K371" s="5">
        <f t="shared" si="37"/>
        <v>154084665.74809998</v>
      </c>
      <c r="L371" s="7"/>
      <c r="M371" s="147"/>
      <c r="N371" s="150"/>
      <c r="O371" s="8">
        <v>16</v>
      </c>
      <c r="P371" s="4" t="s">
        <v>754</v>
      </c>
      <c r="Q371" s="4">
        <v>116395036.4822</v>
      </c>
      <c r="R371" s="4">
        <v>0</v>
      </c>
      <c r="S371" s="4">
        <v>232335.24110000001</v>
      </c>
      <c r="T371" s="4">
        <v>166062.9492</v>
      </c>
      <c r="U371" s="4">
        <v>4106491.5455</v>
      </c>
      <c r="V371" s="4">
        <v>33666393.828900002</v>
      </c>
      <c r="W371" s="5">
        <f t="shared" si="38"/>
        <v>154566320.0469</v>
      </c>
    </row>
    <row r="372" spans="1:23" ht="25" customHeight="1" x14ac:dyDescent="0.3">
      <c r="A372" s="154"/>
      <c r="B372" s="149"/>
      <c r="C372" s="1">
        <v>8</v>
      </c>
      <c r="D372" s="4" t="s">
        <v>403</v>
      </c>
      <c r="E372" s="4">
        <v>150794586.0156</v>
      </c>
      <c r="F372" s="4">
        <v>0</v>
      </c>
      <c r="G372" s="4">
        <v>300999.91850000003</v>
      </c>
      <c r="H372" s="4">
        <v>215141.4221</v>
      </c>
      <c r="I372" s="4">
        <v>5320129.7176999999</v>
      </c>
      <c r="J372" s="4">
        <v>45547616.261600003</v>
      </c>
      <c r="K372" s="5">
        <f t="shared" si="37"/>
        <v>202178473.3355</v>
      </c>
      <c r="L372" s="7"/>
      <c r="M372" s="14"/>
      <c r="N372" s="151" t="s">
        <v>845</v>
      </c>
      <c r="O372" s="152"/>
      <c r="P372" s="153"/>
      <c r="Q372" s="10">
        <f>SUM(Q356:Q371)</f>
        <v>2154968686.8395004</v>
      </c>
      <c r="R372" s="10">
        <f t="shared" ref="R372:W372" si="43">SUM(R356:R371)</f>
        <v>0</v>
      </c>
      <c r="S372" s="10">
        <f t="shared" si="43"/>
        <v>4301516.4953000005</v>
      </c>
      <c r="T372" s="10">
        <f t="shared" si="43"/>
        <v>3074533.6424000002</v>
      </c>
      <c r="U372" s="10">
        <f t="shared" si="43"/>
        <v>76028677.518000007</v>
      </c>
      <c r="V372" s="10">
        <f t="shared" si="43"/>
        <v>557877807.42879999</v>
      </c>
      <c r="W372" s="10">
        <f t="shared" si="43"/>
        <v>2796251221.9240003</v>
      </c>
    </row>
    <row r="373" spans="1:23" ht="25" customHeight="1" x14ac:dyDescent="0.25">
      <c r="A373" s="154"/>
      <c r="B373" s="149"/>
      <c r="C373" s="1">
        <v>9</v>
      </c>
      <c r="D373" s="4" t="s">
        <v>404</v>
      </c>
      <c r="E373" s="4">
        <v>166342114.37149999</v>
      </c>
      <c r="F373" s="4">
        <v>0</v>
      </c>
      <c r="G373" s="4">
        <v>332034.22080000001</v>
      </c>
      <c r="H373" s="4">
        <v>237323.36799999999</v>
      </c>
      <c r="I373" s="4">
        <v>5868656.4907</v>
      </c>
      <c r="J373" s="4">
        <v>43029110.9749</v>
      </c>
      <c r="K373" s="5">
        <f t="shared" si="37"/>
        <v>215809239.42590001</v>
      </c>
      <c r="L373" s="7"/>
      <c r="M373" s="145">
        <v>35</v>
      </c>
      <c r="N373" s="148" t="s">
        <v>58</v>
      </c>
      <c r="O373" s="8">
        <v>1</v>
      </c>
      <c r="P373" s="4" t="s">
        <v>755</v>
      </c>
      <c r="Q373" s="4">
        <v>120287348.6592</v>
      </c>
      <c r="R373" s="4">
        <v>0</v>
      </c>
      <c r="S373" s="4">
        <v>240104.6556</v>
      </c>
      <c r="T373" s="4">
        <v>171616.18290000001</v>
      </c>
      <c r="U373" s="4">
        <v>4243814.8158</v>
      </c>
      <c r="V373" s="4">
        <v>33403479.4727</v>
      </c>
      <c r="W373" s="5">
        <f t="shared" si="38"/>
        <v>158346363.78619999</v>
      </c>
    </row>
    <row r="374" spans="1:23" ht="25" customHeight="1" x14ac:dyDescent="0.25">
      <c r="A374" s="154"/>
      <c r="B374" s="149"/>
      <c r="C374" s="1">
        <v>10</v>
      </c>
      <c r="D374" s="4" t="s">
        <v>405</v>
      </c>
      <c r="E374" s="4">
        <v>157143543.95820001</v>
      </c>
      <c r="F374" s="4">
        <v>0</v>
      </c>
      <c r="G374" s="4">
        <v>313673.02480000001</v>
      </c>
      <c r="H374" s="4">
        <v>224199.59770000001</v>
      </c>
      <c r="I374" s="4">
        <v>5544125.0263</v>
      </c>
      <c r="J374" s="4">
        <v>51318158.582800001</v>
      </c>
      <c r="K374" s="5">
        <f t="shared" si="37"/>
        <v>214543700.18980002</v>
      </c>
      <c r="L374" s="7"/>
      <c r="M374" s="146"/>
      <c r="N374" s="149"/>
      <c r="O374" s="8">
        <v>2</v>
      </c>
      <c r="P374" s="4" t="s">
        <v>756</v>
      </c>
      <c r="Q374" s="4">
        <v>133109860.13850001</v>
      </c>
      <c r="R374" s="4">
        <v>0</v>
      </c>
      <c r="S374" s="4">
        <v>265699.57260000001</v>
      </c>
      <c r="T374" s="4">
        <v>189910.29689999999</v>
      </c>
      <c r="U374" s="4">
        <v>4696201.2454000004</v>
      </c>
      <c r="V374" s="4">
        <v>31162907.954700001</v>
      </c>
      <c r="W374" s="5">
        <f t="shared" si="38"/>
        <v>169424579.20810002</v>
      </c>
    </row>
    <row r="375" spans="1:23" ht="25" customHeight="1" x14ac:dyDescent="0.25">
      <c r="A375" s="154"/>
      <c r="B375" s="149"/>
      <c r="C375" s="1">
        <v>11</v>
      </c>
      <c r="D375" s="4" t="s">
        <v>406</v>
      </c>
      <c r="E375" s="4">
        <v>167775314.8141</v>
      </c>
      <c r="F375" s="4">
        <v>0</v>
      </c>
      <c r="G375" s="4">
        <v>334895.02120000002</v>
      </c>
      <c r="H375" s="4">
        <v>239368.1416</v>
      </c>
      <c r="I375" s="4">
        <v>5919220.7215999998</v>
      </c>
      <c r="J375" s="4">
        <v>54584666.005500004</v>
      </c>
      <c r="K375" s="5">
        <f t="shared" si="37"/>
        <v>228853464.704</v>
      </c>
      <c r="L375" s="7"/>
      <c r="M375" s="146"/>
      <c r="N375" s="149"/>
      <c r="O375" s="8">
        <v>3</v>
      </c>
      <c r="P375" s="4" t="s">
        <v>757</v>
      </c>
      <c r="Q375" s="4">
        <v>111451541.9121</v>
      </c>
      <c r="R375" s="4">
        <v>0</v>
      </c>
      <c r="S375" s="4">
        <v>222467.56940000001</v>
      </c>
      <c r="T375" s="4">
        <v>159009.97409999999</v>
      </c>
      <c r="U375" s="4">
        <v>3932081.8862000001</v>
      </c>
      <c r="V375" s="4">
        <v>29620130.7108</v>
      </c>
      <c r="W375" s="5">
        <f t="shared" si="38"/>
        <v>145385232.0526</v>
      </c>
    </row>
    <row r="376" spans="1:23" ht="25" customHeight="1" x14ac:dyDescent="0.25">
      <c r="A376" s="154"/>
      <c r="B376" s="149"/>
      <c r="C376" s="1">
        <v>12</v>
      </c>
      <c r="D376" s="4" t="s">
        <v>407</v>
      </c>
      <c r="E376" s="4">
        <v>144987075.78009999</v>
      </c>
      <c r="F376" s="4">
        <v>0</v>
      </c>
      <c r="G376" s="4">
        <v>289407.59179999999</v>
      </c>
      <c r="H376" s="4">
        <v>206855.73989999999</v>
      </c>
      <c r="I376" s="4">
        <v>5115237.0316000003</v>
      </c>
      <c r="J376" s="4">
        <v>42785672.2729</v>
      </c>
      <c r="K376" s="5">
        <f t="shared" si="37"/>
        <v>193384248.4163</v>
      </c>
      <c r="L376" s="7"/>
      <c r="M376" s="146"/>
      <c r="N376" s="149"/>
      <c r="O376" s="8">
        <v>4</v>
      </c>
      <c r="P376" s="4" t="s">
        <v>758</v>
      </c>
      <c r="Q376" s="4">
        <v>124785093.7693</v>
      </c>
      <c r="R376" s="4">
        <v>0</v>
      </c>
      <c r="S376" s="4">
        <v>249082.57019999999</v>
      </c>
      <c r="T376" s="4">
        <v>178033.19889999999</v>
      </c>
      <c r="U376" s="4">
        <v>4402498.1481999997</v>
      </c>
      <c r="V376" s="4">
        <v>33192489.519900002</v>
      </c>
      <c r="W376" s="5">
        <f t="shared" si="38"/>
        <v>162807197.20649999</v>
      </c>
    </row>
    <row r="377" spans="1:23" ht="25" customHeight="1" x14ac:dyDescent="0.25">
      <c r="A377" s="154"/>
      <c r="B377" s="149"/>
      <c r="C377" s="1">
        <v>13</v>
      </c>
      <c r="D377" s="4" t="s">
        <v>408</v>
      </c>
      <c r="E377" s="4">
        <v>125612119.0731</v>
      </c>
      <c r="F377" s="4">
        <v>0</v>
      </c>
      <c r="G377" s="4">
        <v>250733.3891</v>
      </c>
      <c r="H377" s="4">
        <v>179213.1312</v>
      </c>
      <c r="I377" s="4">
        <v>4431676.1314000003</v>
      </c>
      <c r="J377" s="4">
        <v>41443580.311399996</v>
      </c>
      <c r="K377" s="5">
        <f t="shared" si="37"/>
        <v>171917322.03619999</v>
      </c>
      <c r="L377" s="7"/>
      <c r="M377" s="146"/>
      <c r="N377" s="149"/>
      <c r="O377" s="8">
        <v>5</v>
      </c>
      <c r="P377" s="4" t="s">
        <v>759</v>
      </c>
      <c r="Q377" s="4">
        <v>175020640.12490001</v>
      </c>
      <c r="R377" s="4">
        <v>0</v>
      </c>
      <c r="S377" s="4">
        <v>349357.35960000003</v>
      </c>
      <c r="T377" s="4">
        <v>249705.18109999999</v>
      </c>
      <c r="U377" s="4">
        <v>6174840.4458999997</v>
      </c>
      <c r="V377" s="4">
        <v>45168197.3869</v>
      </c>
      <c r="W377" s="5">
        <f t="shared" si="38"/>
        <v>226962740.49840003</v>
      </c>
    </row>
    <row r="378" spans="1:23" ht="25" customHeight="1" x14ac:dyDescent="0.25">
      <c r="A378" s="154"/>
      <c r="B378" s="149"/>
      <c r="C378" s="1">
        <v>14</v>
      </c>
      <c r="D378" s="4" t="s">
        <v>409</v>
      </c>
      <c r="E378" s="4">
        <v>129339252.88160001</v>
      </c>
      <c r="F378" s="4">
        <v>0</v>
      </c>
      <c r="G378" s="4">
        <v>258173.09229999999</v>
      </c>
      <c r="H378" s="4">
        <v>184530.70189999999</v>
      </c>
      <c r="I378" s="4">
        <v>4563171.8027999997</v>
      </c>
      <c r="J378" s="4">
        <v>37601546.086400002</v>
      </c>
      <c r="K378" s="5">
        <f t="shared" si="37"/>
        <v>171946674.56500003</v>
      </c>
      <c r="L378" s="7"/>
      <c r="M378" s="146"/>
      <c r="N378" s="149"/>
      <c r="O378" s="8">
        <v>6</v>
      </c>
      <c r="P378" s="4" t="s">
        <v>760</v>
      </c>
      <c r="Q378" s="4">
        <v>145046906.74689999</v>
      </c>
      <c r="R378" s="4">
        <v>0</v>
      </c>
      <c r="S378" s="4">
        <v>289527.01990000001</v>
      </c>
      <c r="T378" s="4">
        <v>206941.10190000001</v>
      </c>
      <c r="U378" s="4">
        <v>5117347.9063999997</v>
      </c>
      <c r="V378" s="4">
        <v>34683377.998099998</v>
      </c>
      <c r="W378" s="5">
        <f t="shared" si="38"/>
        <v>185344100.77319998</v>
      </c>
    </row>
    <row r="379" spans="1:23" ht="25" customHeight="1" x14ac:dyDescent="0.25">
      <c r="A379" s="154"/>
      <c r="B379" s="149"/>
      <c r="C379" s="1">
        <v>15</v>
      </c>
      <c r="D379" s="4" t="s">
        <v>410</v>
      </c>
      <c r="E379" s="4">
        <v>149722846.73550001</v>
      </c>
      <c r="F379" s="4">
        <v>0</v>
      </c>
      <c r="G379" s="4">
        <v>298860.62790000002</v>
      </c>
      <c r="H379" s="4">
        <v>213612.3518</v>
      </c>
      <c r="I379" s="4">
        <v>5282318.0685000001</v>
      </c>
      <c r="J379" s="4">
        <v>45789520.225500003</v>
      </c>
      <c r="K379" s="5">
        <f t="shared" si="37"/>
        <v>201307158.00920004</v>
      </c>
      <c r="L379" s="7"/>
      <c r="M379" s="146"/>
      <c r="N379" s="149"/>
      <c r="O379" s="8">
        <v>7</v>
      </c>
      <c r="P379" s="4" t="s">
        <v>761</v>
      </c>
      <c r="Q379" s="4">
        <v>133540361.3591</v>
      </c>
      <c r="R379" s="4">
        <v>0</v>
      </c>
      <c r="S379" s="4">
        <v>266558.89279999997</v>
      </c>
      <c r="T379" s="4">
        <v>190524.50090000001</v>
      </c>
      <c r="U379" s="4">
        <v>4711389.6046000002</v>
      </c>
      <c r="V379" s="4">
        <v>32695015.114399999</v>
      </c>
      <c r="W379" s="5">
        <f t="shared" si="38"/>
        <v>171403849.4718</v>
      </c>
    </row>
    <row r="380" spans="1:23" ht="25" customHeight="1" x14ac:dyDescent="0.25">
      <c r="A380" s="154"/>
      <c r="B380" s="149"/>
      <c r="C380" s="1">
        <v>16</v>
      </c>
      <c r="D380" s="4" t="s">
        <v>411</v>
      </c>
      <c r="E380" s="4">
        <v>116130063.68440001</v>
      </c>
      <c r="F380" s="4">
        <v>0</v>
      </c>
      <c r="G380" s="4">
        <v>231806.3309</v>
      </c>
      <c r="H380" s="4">
        <v>165684.90760000001</v>
      </c>
      <c r="I380" s="4">
        <v>4097143.1353000002</v>
      </c>
      <c r="J380" s="4">
        <v>35334810.937399998</v>
      </c>
      <c r="K380" s="5">
        <f t="shared" si="37"/>
        <v>155959508.99559999</v>
      </c>
      <c r="L380" s="7"/>
      <c r="M380" s="146"/>
      <c r="N380" s="149"/>
      <c r="O380" s="8">
        <v>8</v>
      </c>
      <c r="P380" s="4" t="s">
        <v>762</v>
      </c>
      <c r="Q380" s="4">
        <v>116019183.1002</v>
      </c>
      <c r="R380" s="4">
        <v>0</v>
      </c>
      <c r="S380" s="4">
        <v>231585.003</v>
      </c>
      <c r="T380" s="4">
        <v>165526.71220000001</v>
      </c>
      <c r="U380" s="4">
        <v>4093231.1971</v>
      </c>
      <c r="V380" s="4">
        <v>30752621.292100001</v>
      </c>
      <c r="W380" s="5">
        <f t="shared" si="38"/>
        <v>151262147.3046</v>
      </c>
    </row>
    <row r="381" spans="1:23" ht="25" customHeight="1" x14ac:dyDescent="0.25">
      <c r="A381" s="154"/>
      <c r="B381" s="149"/>
      <c r="C381" s="1">
        <v>17</v>
      </c>
      <c r="D381" s="4" t="s">
        <v>412</v>
      </c>
      <c r="E381" s="4">
        <v>161586046.26289999</v>
      </c>
      <c r="F381" s="4">
        <v>0</v>
      </c>
      <c r="G381" s="4">
        <v>322540.66970000003</v>
      </c>
      <c r="H381" s="4">
        <v>230537.7978</v>
      </c>
      <c r="I381" s="4">
        <v>5700859.3572000004</v>
      </c>
      <c r="J381" s="4">
        <v>49379053.485100001</v>
      </c>
      <c r="K381" s="5">
        <f t="shared" si="37"/>
        <v>217219037.57269999</v>
      </c>
      <c r="L381" s="7"/>
      <c r="M381" s="146"/>
      <c r="N381" s="149"/>
      <c r="O381" s="8">
        <v>9</v>
      </c>
      <c r="P381" s="4" t="s">
        <v>763</v>
      </c>
      <c r="Q381" s="4">
        <v>153010738.4332</v>
      </c>
      <c r="R381" s="4">
        <v>0</v>
      </c>
      <c r="S381" s="4">
        <v>305423.56339999998</v>
      </c>
      <c r="T381" s="4">
        <v>218303.24770000001</v>
      </c>
      <c r="U381" s="4">
        <v>5398316.9965000004</v>
      </c>
      <c r="V381" s="4">
        <v>39929843.7861</v>
      </c>
      <c r="W381" s="5">
        <f t="shared" si="38"/>
        <v>198862626.02690002</v>
      </c>
    </row>
    <row r="382" spans="1:23" ht="25" customHeight="1" x14ac:dyDescent="0.25">
      <c r="A382" s="154"/>
      <c r="B382" s="149"/>
      <c r="C382" s="1">
        <v>18</v>
      </c>
      <c r="D382" s="4" t="s">
        <v>413</v>
      </c>
      <c r="E382" s="4">
        <v>108685056.1067</v>
      </c>
      <c r="F382" s="4">
        <v>0</v>
      </c>
      <c r="G382" s="4">
        <v>216945.40830000001</v>
      </c>
      <c r="H382" s="4">
        <v>155062.97769999999</v>
      </c>
      <c r="I382" s="4">
        <v>3834478.4925000002</v>
      </c>
      <c r="J382" s="4">
        <v>35865903.4164</v>
      </c>
      <c r="K382" s="5">
        <f t="shared" si="37"/>
        <v>148757446.4016</v>
      </c>
      <c r="L382" s="7"/>
      <c r="M382" s="146"/>
      <c r="N382" s="149"/>
      <c r="O382" s="8">
        <v>10</v>
      </c>
      <c r="P382" s="4" t="s">
        <v>764</v>
      </c>
      <c r="Q382" s="4">
        <v>107911525.8021</v>
      </c>
      <c r="R382" s="4">
        <v>0</v>
      </c>
      <c r="S382" s="4">
        <v>215401.37040000001</v>
      </c>
      <c r="T382" s="4">
        <v>153959.3677</v>
      </c>
      <c r="U382" s="4">
        <v>3807187.8472000002</v>
      </c>
      <c r="V382" s="4">
        <v>31007095.492199998</v>
      </c>
      <c r="W382" s="5">
        <f t="shared" si="38"/>
        <v>143095169.87959999</v>
      </c>
    </row>
    <row r="383" spans="1:23" ht="25" customHeight="1" x14ac:dyDescent="0.25">
      <c r="A383" s="154"/>
      <c r="B383" s="149"/>
      <c r="C383" s="1">
        <v>19</v>
      </c>
      <c r="D383" s="4" t="s">
        <v>414</v>
      </c>
      <c r="E383" s="4">
        <v>143409792.90810001</v>
      </c>
      <c r="F383" s="4">
        <v>0</v>
      </c>
      <c r="G383" s="4">
        <v>286259.18949999998</v>
      </c>
      <c r="H383" s="4">
        <v>204605.4013</v>
      </c>
      <c r="I383" s="4">
        <v>5059589.4801000003</v>
      </c>
      <c r="J383" s="4">
        <v>46142217.666500002</v>
      </c>
      <c r="K383" s="5">
        <f t="shared" si="37"/>
        <v>195102464.64550003</v>
      </c>
      <c r="L383" s="7"/>
      <c r="M383" s="146"/>
      <c r="N383" s="149"/>
      <c r="O383" s="8">
        <v>11</v>
      </c>
      <c r="P383" s="4" t="s">
        <v>765</v>
      </c>
      <c r="Q383" s="4">
        <v>103362084.5258</v>
      </c>
      <c r="R383" s="4">
        <v>0</v>
      </c>
      <c r="S383" s="4">
        <v>206320.26550000001</v>
      </c>
      <c r="T383" s="4">
        <v>147468.59580000001</v>
      </c>
      <c r="U383" s="4">
        <v>3646680.6409</v>
      </c>
      <c r="V383" s="4">
        <v>27690160.959199999</v>
      </c>
      <c r="W383" s="5">
        <f t="shared" si="38"/>
        <v>135052714.98719999</v>
      </c>
    </row>
    <row r="384" spans="1:23" ht="25" customHeight="1" x14ac:dyDescent="0.25">
      <c r="A384" s="154"/>
      <c r="B384" s="149"/>
      <c r="C384" s="1">
        <v>20</v>
      </c>
      <c r="D384" s="4" t="s">
        <v>415</v>
      </c>
      <c r="E384" s="4">
        <v>120238651.8546</v>
      </c>
      <c r="F384" s="4">
        <v>0</v>
      </c>
      <c r="G384" s="4">
        <v>240007.4523</v>
      </c>
      <c r="H384" s="4">
        <v>171546.70619999999</v>
      </c>
      <c r="I384" s="4">
        <v>4242096.7613000004</v>
      </c>
      <c r="J384" s="4">
        <v>36090559.846900001</v>
      </c>
      <c r="K384" s="5">
        <f t="shared" si="37"/>
        <v>160982862.62129998</v>
      </c>
      <c r="L384" s="7"/>
      <c r="M384" s="146"/>
      <c r="N384" s="149"/>
      <c r="O384" s="8">
        <v>12</v>
      </c>
      <c r="P384" s="4" t="s">
        <v>766</v>
      </c>
      <c r="Q384" s="4">
        <v>110819961.42640001</v>
      </c>
      <c r="R384" s="4">
        <v>0</v>
      </c>
      <c r="S384" s="4">
        <v>221206.87650000001</v>
      </c>
      <c r="T384" s="4">
        <v>158108.8866</v>
      </c>
      <c r="U384" s="4">
        <v>3909799.3215999999</v>
      </c>
      <c r="V384" s="4">
        <v>29606171.901999999</v>
      </c>
      <c r="W384" s="5">
        <f t="shared" si="38"/>
        <v>144715248.4131</v>
      </c>
    </row>
    <row r="385" spans="1:23" ht="25" customHeight="1" x14ac:dyDescent="0.25">
      <c r="A385" s="154"/>
      <c r="B385" s="149"/>
      <c r="C385" s="1">
        <v>21</v>
      </c>
      <c r="D385" s="4" t="s">
        <v>416</v>
      </c>
      <c r="E385" s="4">
        <v>153260418.4041</v>
      </c>
      <c r="F385" s="4">
        <v>0</v>
      </c>
      <c r="G385" s="4">
        <v>305921.94770000002</v>
      </c>
      <c r="H385" s="4">
        <v>218659.47070000001</v>
      </c>
      <c r="I385" s="4">
        <v>5407125.8660000004</v>
      </c>
      <c r="J385" s="4">
        <v>46609874.3024</v>
      </c>
      <c r="K385" s="5">
        <f t="shared" si="37"/>
        <v>205801999.99089998</v>
      </c>
      <c r="L385" s="7"/>
      <c r="M385" s="146"/>
      <c r="N385" s="149"/>
      <c r="O385" s="8">
        <v>13</v>
      </c>
      <c r="P385" s="4" t="s">
        <v>767</v>
      </c>
      <c r="Q385" s="4">
        <v>120529815.07700001</v>
      </c>
      <c r="R385" s="4">
        <v>0</v>
      </c>
      <c r="S385" s="4">
        <v>240588.641</v>
      </c>
      <c r="T385" s="4">
        <v>171962.11420000001</v>
      </c>
      <c r="U385" s="4">
        <v>4252369.1864999998</v>
      </c>
      <c r="V385" s="4">
        <v>34196427.511299998</v>
      </c>
      <c r="W385" s="5">
        <f t="shared" si="38"/>
        <v>159391162.53</v>
      </c>
    </row>
    <row r="386" spans="1:23" ht="25" customHeight="1" x14ac:dyDescent="0.25">
      <c r="A386" s="154"/>
      <c r="B386" s="149"/>
      <c r="C386" s="1">
        <v>22</v>
      </c>
      <c r="D386" s="4" t="s">
        <v>417</v>
      </c>
      <c r="E386" s="4">
        <v>171467510.0275</v>
      </c>
      <c r="F386" s="4">
        <v>0</v>
      </c>
      <c r="G386" s="4">
        <v>342264.98379999999</v>
      </c>
      <c r="H386" s="4">
        <v>244635.86470000001</v>
      </c>
      <c r="I386" s="4">
        <v>6049483.7369999997</v>
      </c>
      <c r="J386" s="4">
        <v>48298086.255599998</v>
      </c>
      <c r="K386" s="5">
        <f t="shared" si="37"/>
        <v>226401980.86859998</v>
      </c>
      <c r="L386" s="7"/>
      <c r="M386" s="146"/>
      <c r="N386" s="149"/>
      <c r="O386" s="8">
        <v>14</v>
      </c>
      <c r="P386" s="4" t="s">
        <v>768</v>
      </c>
      <c r="Q386" s="4">
        <v>132629350.184</v>
      </c>
      <c r="R386" s="4">
        <v>0</v>
      </c>
      <c r="S386" s="4">
        <v>264740.43040000001</v>
      </c>
      <c r="T386" s="4">
        <v>189224.7445</v>
      </c>
      <c r="U386" s="4">
        <v>4679248.5460000001</v>
      </c>
      <c r="V386" s="4">
        <v>38233811.976599999</v>
      </c>
      <c r="W386" s="5">
        <f t="shared" si="38"/>
        <v>175996375.88149998</v>
      </c>
    </row>
    <row r="387" spans="1:23" ht="25" customHeight="1" x14ac:dyDescent="0.25">
      <c r="A387" s="154"/>
      <c r="B387" s="150"/>
      <c r="C387" s="1">
        <v>23</v>
      </c>
      <c r="D387" s="4" t="s">
        <v>418</v>
      </c>
      <c r="E387" s="4">
        <v>175083142.10440001</v>
      </c>
      <c r="F387" s="4">
        <v>0</v>
      </c>
      <c r="G387" s="4">
        <v>349482.11930000002</v>
      </c>
      <c r="H387" s="4">
        <v>249794.35380000001</v>
      </c>
      <c r="I387" s="4">
        <v>6177045.5558000002</v>
      </c>
      <c r="J387" s="4">
        <v>55009130.725199997</v>
      </c>
      <c r="K387" s="5">
        <f t="shared" si="37"/>
        <v>236868594.8585</v>
      </c>
      <c r="L387" s="7"/>
      <c r="M387" s="146"/>
      <c r="N387" s="149"/>
      <c r="O387" s="8">
        <v>15</v>
      </c>
      <c r="P387" s="4" t="s">
        <v>769</v>
      </c>
      <c r="Q387" s="4">
        <v>123012395.7906</v>
      </c>
      <c r="R387" s="4">
        <v>0</v>
      </c>
      <c r="S387" s="4">
        <v>245544.10130000001</v>
      </c>
      <c r="T387" s="4">
        <v>175504.05790000001</v>
      </c>
      <c r="U387" s="4">
        <v>4339956.2264999999</v>
      </c>
      <c r="V387" s="4">
        <v>28830105.982900001</v>
      </c>
      <c r="W387" s="5">
        <f t="shared" si="38"/>
        <v>156603506.15920001</v>
      </c>
    </row>
    <row r="388" spans="1:23" ht="25" customHeight="1" x14ac:dyDescent="0.3">
      <c r="A388" s="1"/>
      <c r="B388" s="151" t="s">
        <v>829</v>
      </c>
      <c r="C388" s="152"/>
      <c r="D388" s="153"/>
      <c r="E388" s="10">
        <f>SUM(E365:E387)</f>
        <v>3415982615.2084999</v>
      </c>
      <c r="F388" s="10">
        <f t="shared" ref="F388:K388" si="44">SUM(F365:F387)</f>
        <v>0</v>
      </c>
      <c r="G388" s="10">
        <f t="shared" si="44"/>
        <v>6818616.7417000011</v>
      </c>
      <c r="H388" s="10">
        <f t="shared" si="44"/>
        <v>4873645.5134999994</v>
      </c>
      <c r="I388" s="10">
        <f t="shared" si="44"/>
        <v>120518057.75420001</v>
      </c>
      <c r="J388" s="10">
        <f t="shared" si="44"/>
        <v>1022429634.2491</v>
      </c>
      <c r="K388" s="10">
        <f t="shared" si="44"/>
        <v>4570622569.467001</v>
      </c>
      <c r="L388" s="21"/>
      <c r="M388" s="146"/>
      <c r="N388" s="149"/>
      <c r="O388" s="8">
        <v>16</v>
      </c>
      <c r="P388" s="4" t="s">
        <v>770</v>
      </c>
      <c r="Q388" s="4">
        <v>128199999.8995</v>
      </c>
      <c r="R388" s="4">
        <v>0</v>
      </c>
      <c r="S388" s="4">
        <v>255899.03820000001</v>
      </c>
      <c r="T388" s="4">
        <v>182905.30859999999</v>
      </c>
      <c r="U388" s="4">
        <v>4522978.2269000001</v>
      </c>
      <c r="V388" s="4">
        <v>32383170.941100001</v>
      </c>
      <c r="W388" s="5">
        <f t="shared" si="38"/>
        <v>165544953.41429999</v>
      </c>
    </row>
    <row r="389" spans="1:23" ht="25" customHeight="1" x14ac:dyDescent="0.25">
      <c r="A389" s="154">
        <v>19</v>
      </c>
      <c r="B389" s="148" t="s">
        <v>42</v>
      </c>
      <c r="C389" s="1">
        <v>1</v>
      </c>
      <c r="D389" s="4" t="s">
        <v>419</v>
      </c>
      <c r="E389" s="4">
        <v>112354375.0723</v>
      </c>
      <c r="F389" s="4">
        <v>0</v>
      </c>
      <c r="G389" s="4">
        <v>224269.7078</v>
      </c>
      <c r="H389" s="4">
        <v>160298.06289999999</v>
      </c>
      <c r="I389" s="4">
        <v>3963934.4191999999</v>
      </c>
      <c r="J389" s="4">
        <v>36893412.4846</v>
      </c>
      <c r="K389" s="5">
        <f t="shared" si="37"/>
        <v>153596289.74680001</v>
      </c>
      <c r="L389" s="7"/>
      <c r="M389" s="147"/>
      <c r="N389" s="150"/>
      <c r="O389" s="8">
        <v>17</v>
      </c>
      <c r="P389" s="4" t="s">
        <v>771</v>
      </c>
      <c r="Q389" s="4">
        <v>127895351.8506</v>
      </c>
      <c r="R389" s="4">
        <v>0</v>
      </c>
      <c r="S389" s="4">
        <v>255290.9325</v>
      </c>
      <c r="T389" s="4">
        <v>182470.66159999999</v>
      </c>
      <c r="U389" s="4">
        <v>4512230.0482999999</v>
      </c>
      <c r="V389" s="4">
        <v>31306296.3466</v>
      </c>
      <c r="W389" s="5">
        <f t="shared" si="38"/>
        <v>164151639.8396</v>
      </c>
    </row>
    <row r="390" spans="1:23" ht="25" customHeight="1" x14ac:dyDescent="0.3">
      <c r="A390" s="154"/>
      <c r="B390" s="149"/>
      <c r="C390" s="1">
        <v>2</v>
      </c>
      <c r="D390" s="4" t="s">
        <v>420</v>
      </c>
      <c r="E390" s="4">
        <v>115080407.352</v>
      </c>
      <c r="F390" s="4">
        <v>0</v>
      </c>
      <c r="G390" s="4">
        <v>229711.11989999999</v>
      </c>
      <c r="H390" s="4">
        <v>164187.34349999999</v>
      </c>
      <c r="I390" s="4">
        <v>4060110.5866</v>
      </c>
      <c r="J390" s="4">
        <v>38063906.105599999</v>
      </c>
      <c r="K390" s="5">
        <f t="shared" si="37"/>
        <v>157598322.50760001</v>
      </c>
      <c r="L390" s="7"/>
      <c r="M390" s="14"/>
      <c r="N390" s="151" t="s">
        <v>846</v>
      </c>
      <c r="O390" s="152"/>
      <c r="P390" s="153"/>
      <c r="Q390" s="10">
        <f>SUM(Q373:Q389)</f>
        <v>2166632158.7993999</v>
      </c>
      <c r="R390" s="10">
        <f t="shared" ref="R390:W390" si="45">SUM(R373:R389)</f>
        <v>0</v>
      </c>
      <c r="S390" s="10">
        <f t="shared" si="45"/>
        <v>4324797.8622999992</v>
      </c>
      <c r="T390" s="10">
        <f t="shared" si="45"/>
        <v>3091174.1335000005</v>
      </c>
      <c r="U390" s="10">
        <f t="shared" si="45"/>
        <v>76440172.289999992</v>
      </c>
      <c r="V390" s="10">
        <f t="shared" si="45"/>
        <v>563861304.3476001</v>
      </c>
      <c r="W390" s="10">
        <f t="shared" si="45"/>
        <v>2814349607.4328003</v>
      </c>
    </row>
    <row r="391" spans="1:23" ht="25" customHeight="1" x14ac:dyDescent="0.25">
      <c r="A391" s="154"/>
      <c r="B391" s="149"/>
      <c r="C391" s="1">
        <v>3</v>
      </c>
      <c r="D391" s="4" t="s">
        <v>421</v>
      </c>
      <c r="E391" s="4">
        <v>104930658.8796</v>
      </c>
      <c r="F391" s="4">
        <v>0</v>
      </c>
      <c r="G391" s="4">
        <v>209451.28469999999</v>
      </c>
      <c r="H391" s="4">
        <v>149706.5098</v>
      </c>
      <c r="I391" s="4">
        <v>3702020.9501999998</v>
      </c>
      <c r="J391" s="4">
        <v>36068308.027800001</v>
      </c>
      <c r="K391" s="5">
        <f t="shared" si="37"/>
        <v>145060145.65210003</v>
      </c>
      <c r="L391" s="7"/>
      <c r="M391" s="145">
        <v>36</v>
      </c>
      <c r="N391" s="148" t="s">
        <v>59</v>
      </c>
      <c r="O391" s="8">
        <v>1</v>
      </c>
      <c r="P391" s="4" t="s">
        <v>772</v>
      </c>
      <c r="Q391" s="4">
        <v>120384111.82529999</v>
      </c>
      <c r="R391" s="4">
        <v>0</v>
      </c>
      <c r="S391" s="4">
        <v>240297.80379999999</v>
      </c>
      <c r="T391" s="4">
        <v>171754.23670000001</v>
      </c>
      <c r="U391" s="4">
        <v>4247228.6823000005</v>
      </c>
      <c r="V391" s="4">
        <v>32606196.431299999</v>
      </c>
      <c r="W391" s="5">
        <f t="shared" si="38"/>
        <v>157649588.97939998</v>
      </c>
    </row>
    <row r="392" spans="1:23" ht="25" customHeight="1" x14ac:dyDescent="0.25">
      <c r="A392" s="154"/>
      <c r="B392" s="149"/>
      <c r="C392" s="1">
        <v>4</v>
      </c>
      <c r="D392" s="4" t="s">
        <v>422</v>
      </c>
      <c r="E392" s="4">
        <v>113835258.29889999</v>
      </c>
      <c r="F392" s="4">
        <v>0</v>
      </c>
      <c r="G392" s="4">
        <v>227225.6875</v>
      </c>
      <c r="H392" s="4">
        <v>162410.86629999999</v>
      </c>
      <c r="I392" s="4">
        <v>4016180.9293</v>
      </c>
      <c r="J392" s="4">
        <v>37969337.0031</v>
      </c>
      <c r="K392" s="5">
        <f t="shared" si="37"/>
        <v>156210412.78509998</v>
      </c>
      <c r="L392" s="7"/>
      <c r="M392" s="146"/>
      <c r="N392" s="149"/>
      <c r="O392" s="8">
        <v>2</v>
      </c>
      <c r="P392" s="4" t="s">
        <v>773</v>
      </c>
      <c r="Q392" s="4">
        <v>116561908.2747</v>
      </c>
      <c r="R392" s="4">
        <v>0</v>
      </c>
      <c r="S392" s="4">
        <v>232668.33259999999</v>
      </c>
      <c r="T392" s="4">
        <v>166301.0282</v>
      </c>
      <c r="U392" s="4">
        <v>4112378.8894000002</v>
      </c>
      <c r="V392" s="4">
        <v>35867514.977499999</v>
      </c>
      <c r="W392" s="5">
        <f t="shared" si="38"/>
        <v>156940771.50240001</v>
      </c>
    </row>
    <row r="393" spans="1:23" ht="25" customHeight="1" x14ac:dyDescent="0.25">
      <c r="A393" s="154"/>
      <c r="B393" s="149"/>
      <c r="C393" s="1">
        <v>5</v>
      </c>
      <c r="D393" s="4" t="s">
        <v>423</v>
      </c>
      <c r="E393" s="4">
        <v>137972080.4181</v>
      </c>
      <c r="F393" s="4">
        <v>0</v>
      </c>
      <c r="G393" s="4">
        <v>275405.01329999999</v>
      </c>
      <c r="H393" s="4">
        <v>196847.31640000001</v>
      </c>
      <c r="I393" s="4">
        <v>4867743.4956</v>
      </c>
      <c r="J393" s="4">
        <v>44418160.4991</v>
      </c>
      <c r="K393" s="5">
        <f t="shared" ref="K393:K413" si="46">SUM(E393:J393)</f>
        <v>187730236.74249998</v>
      </c>
      <c r="L393" s="7"/>
      <c r="M393" s="146"/>
      <c r="N393" s="149"/>
      <c r="O393" s="8">
        <v>3</v>
      </c>
      <c r="P393" s="4" t="s">
        <v>774</v>
      </c>
      <c r="Q393" s="4">
        <v>137562144.3055</v>
      </c>
      <c r="R393" s="4">
        <v>0</v>
      </c>
      <c r="S393" s="4">
        <v>274586.74290000001</v>
      </c>
      <c r="T393" s="4">
        <v>196262.45300000001</v>
      </c>
      <c r="U393" s="4">
        <v>4853280.6865999997</v>
      </c>
      <c r="V393" s="4">
        <v>37674705.677900001</v>
      </c>
      <c r="W393" s="5">
        <f t="shared" ref="W393:W411" si="47">SUM(Q393:V393)</f>
        <v>180560979.86590004</v>
      </c>
    </row>
    <row r="394" spans="1:23" ht="25" customHeight="1" x14ac:dyDescent="0.25">
      <c r="A394" s="154"/>
      <c r="B394" s="149"/>
      <c r="C394" s="1">
        <v>6</v>
      </c>
      <c r="D394" s="4" t="s">
        <v>424</v>
      </c>
      <c r="E394" s="4">
        <v>109923035.1794</v>
      </c>
      <c r="F394" s="4">
        <v>0</v>
      </c>
      <c r="G394" s="4">
        <v>219416.5288</v>
      </c>
      <c r="H394" s="4">
        <v>156829.22529999999</v>
      </c>
      <c r="I394" s="4">
        <v>3878155.1883</v>
      </c>
      <c r="J394" s="4">
        <v>36656185.817900002</v>
      </c>
      <c r="K394" s="5">
        <f t="shared" si="46"/>
        <v>150833621.93970001</v>
      </c>
      <c r="L394" s="7"/>
      <c r="M394" s="146"/>
      <c r="N394" s="149"/>
      <c r="O394" s="8">
        <v>4</v>
      </c>
      <c r="P394" s="4" t="s">
        <v>775</v>
      </c>
      <c r="Q394" s="4">
        <v>151828475.62310001</v>
      </c>
      <c r="R394" s="4">
        <v>0</v>
      </c>
      <c r="S394" s="4">
        <v>303063.65759999998</v>
      </c>
      <c r="T394" s="4">
        <v>216616.4915</v>
      </c>
      <c r="U394" s="4">
        <v>5356606.0061999997</v>
      </c>
      <c r="V394" s="4">
        <v>41057268.537100002</v>
      </c>
      <c r="W394" s="5">
        <f t="shared" si="47"/>
        <v>198762030.31549996</v>
      </c>
    </row>
    <row r="395" spans="1:23" ht="25" customHeight="1" x14ac:dyDescent="0.25">
      <c r="A395" s="154"/>
      <c r="B395" s="149"/>
      <c r="C395" s="1">
        <v>7</v>
      </c>
      <c r="D395" s="4" t="s">
        <v>425</v>
      </c>
      <c r="E395" s="4">
        <v>177427735.05379999</v>
      </c>
      <c r="F395" s="4">
        <v>0</v>
      </c>
      <c r="G395" s="4">
        <v>354162.1434</v>
      </c>
      <c r="H395" s="4">
        <v>253139.42790000001</v>
      </c>
      <c r="I395" s="4">
        <v>6259764.2988999998</v>
      </c>
      <c r="J395" s="4">
        <v>54772380.980499998</v>
      </c>
      <c r="K395" s="5">
        <f t="shared" si="46"/>
        <v>239067181.90450001</v>
      </c>
      <c r="L395" s="7"/>
      <c r="M395" s="146"/>
      <c r="N395" s="149"/>
      <c r="O395" s="8">
        <v>5</v>
      </c>
      <c r="P395" s="4" t="s">
        <v>776</v>
      </c>
      <c r="Q395" s="4">
        <v>132150507.406</v>
      </c>
      <c r="R395" s="4">
        <v>0</v>
      </c>
      <c r="S395" s="4">
        <v>263784.61599999998</v>
      </c>
      <c r="T395" s="4">
        <v>188541.57060000001</v>
      </c>
      <c r="U395" s="4">
        <v>4662354.6656999998</v>
      </c>
      <c r="V395" s="4">
        <v>37156256.517899998</v>
      </c>
      <c r="W395" s="5">
        <f t="shared" si="47"/>
        <v>174421444.7762</v>
      </c>
    </row>
    <row r="396" spans="1:23" ht="25" customHeight="1" x14ac:dyDescent="0.25">
      <c r="A396" s="154"/>
      <c r="B396" s="149"/>
      <c r="C396" s="1">
        <v>8</v>
      </c>
      <c r="D396" s="4" t="s">
        <v>426</v>
      </c>
      <c r="E396" s="4">
        <v>120884316.8838</v>
      </c>
      <c r="F396" s="4">
        <v>0</v>
      </c>
      <c r="G396" s="4">
        <v>241296.25930000001</v>
      </c>
      <c r="H396" s="4">
        <v>172467.8885</v>
      </c>
      <c r="I396" s="4">
        <v>4264876.2375999996</v>
      </c>
      <c r="J396" s="4">
        <v>39365875.627099998</v>
      </c>
      <c r="K396" s="5">
        <f t="shared" si="46"/>
        <v>164928832.89629999</v>
      </c>
      <c r="L396" s="7"/>
      <c r="M396" s="146"/>
      <c r="N396" s="149"/>
      <c r="O396" s="8">
        <v>6</v>
      </c>
      <c r="P396" s="4" t="s">
        <v>777</v>
      </c>
      <c r="Q396" s="4">
        <v>183498593.6823</v>
      </c>
      <c r="R396" s="4">
        <v>0</v>
      </c>
      <c r="S396" s="4">
        <v>366280.13780000003</v>
      </c>
      <c r="T396" s="4">
        <v>261800.83410000001</v>
      </c>
      <c r="U396" s="4">
        <v>6473948.0853000004</v>
      </c>
      <c r="V396" s="4">
        <v>50210519.883000001</v>
      </c>
      <c r="W396" s="5">
        <f t="shared" si="47"/>
        <v>240811142.6225</v>
      </c>
    </row>
    <row r="397" spans="1:23" ht="25" customHeight="1" x14ac:dyDescent="0.25">
      <c r="A397" s="154"/>
      <c r="B397" s="149"/>
      <c r="C397" s="1">
        <v>9</v>
      </c>
      <c r="D397" s="4" t="s">
        <v>427</v>
      </c>
      <c r="E397" s="4">
        <v>129945948.2506</v>
      </c>
      <c r="F397" s="4">
        <v>0</v>
      </c>
      <c r="G397" s="4">
        <v>259384.11230000001</v>
      </c>
      <c r="H397" s="4">
        <v>185396.28539999999</v>
      </c>
      <c r="I397" s="4">
        <v>4584576.4046</v>
      </c>
      <c r="J397" s="4">
        <v>40639050.537900001</v>
      </c>
      <c r="K397" s="5">
        <f t="shared" si="46"/>
        <v>175614355.59079999</v>
      </c>
      <c r="L397" s="7"/>
      <c r="M397" s="146"/>
      <c r="N397" s="149"/>
      <c r="O397" s="8">
        <v>7</v>
      </c>
      <c r="P397" s="4" t="s">
        <v>778</v>
      </c>
      <c r="Q397" s="4">
        <v>139359220.97490001</v>
      </c>
      <c r="R397" s="4">
        <v>0</v>
      </c>
      <c r="S397" s="4">
        <v>278173.87390000001</v>
      </c>
      <c r="T397" s="4">
        <v>198826.37549999999</v>
      </c>
      <c r="U397" s="4">
        <v>4916682.7041999996</v>
      </c>
      <c r="V397" s="4">
        <v>42771059.459399998</v>
      </c>
      <c r="W397" s="5">
        <f t="shared" si="47"/>
        <v>187523963.38789999</v>
      </c>
    </row>
    <row r="398" spans="1:23" ht="25" customHeight="1" x14ac:dyDescent="0.25">
      <c r="A398" s="154"/>
      <c r="B398" s="149"/>
      <c r="C398" s="1">
        <v>10</v>
      </c>
      <c r="D398" s="4" t="s">
        <v>428</v>
      </c>
      <c r="E398" s="4">
        <v>130856052.85619999</v>
      </c>
      <c r="F398" s="4">
        <v>0</v>
      </c>
      <c r="G398" s="4">
        <v>261200.76509999999</v>
      </c>
      <c r="H398" s="4">
        <v>186694.74840000001</v>
      </c>
      <c r="I398" s="4">
        <v>4616685.4787999997</v>
      </c>
      <c r="J398" s="4">
        <v>42282389.671300001</v>
      </c>
      <c r="K398" s="5">
        <f t="shared" si="46"/>
        <v>178203023.51980001</v>
      </c>
      <c r="L398" s="7"/>
      <c r="M398" s="146"/>
      <c r="N398" s="149"/>
      <c r="O398" s="8">
        <v>8</v>
      </c>
      <c r="P398" s="4" t="s">
        <v>387</v>
      </c>
      <c r="Q398" s="4">
        <v>126436758.1708</v>
      </c>
      <c r="R398" s="4">
        <v>0</v>
      </c>
      <c r="S398" s="4">
        <v>252379.4449</v>
      </c>
      <c r="T398" s="4">
        <v>180389.65900000001</v>
      </c>
      <c r="U398" s="4">
        <v>4460769.9276999999</v>
      </c>
      <c r="V398" s="4">
        <v>35261951.157300003</v>
      </c>
      <c r="W398" s="5">
        <f t="shared" si="47"/>
        <v>166592248.35969999</v>
      </c>
    </row>
    <row r="399" spans="1:23" ht="25" customHeight="1" x14ac:dyDescent="0.25">
      <c r="A399" s="154"/>
      <c r="B399" s="149"/>
      <c r="C399" s="1">
        <v>11</v>
      </c>
      <c r="D399" s="4" t="s">
        <v>429</v>
      </c>
      <c r="E399" s="4">
        <v>121285475.95379999</v>
      </c>
      <c r="F399" s="4">
        <v>0</v>
      </c>
      <c r="G399" s="4">
        <v>242097.0099</v>
      </c>
      <c r="H399" s="4">
        <v>173040.22949999999</v>
      </c>
      <c r="I399" s="4">
        <v>4279029.3869000003</v>
      </c>
      <c r="J399" s="4">
        <v>35215724.450000003</v>
      </c>
      <c r="K399" s="5">
        <f t="shared" si="46"/>
        <v>161195367.03009999</v>
      </c>
      <c r="L399" s="7"/>
      <c r="M399" s="146"/>
      <c r="N399" s="149"/>
      <c r="O399" s="8">
        <v>9</v>
      </c>
      <c r="P399" s="4" t="s">
        <v>779</v>
      </c>
      <c r="Q399" s="4">
        <v>136681711.08669999</v>
      </c>
      <c r="R399" s="4">
        <v>0</v>
      </c>
      <c r="S399" s="4">
        <v>272829.31689999998</v>
      </c>
      <c r="T399" s="4">
        <v>195006.32260000001</v>
      </c>
      <c r="U399" s="4">
        <v>4822218.4379000003</v>
      </c>
      <c r="V399" s="4">
        <v>37617628.035700001</v>
      </c>
      <c r="W399" s="5">
        <f t="shared" si="47"/>
        <v>179589393.19979998</v>
      </c>
    </row>
    <row r="400" spans="1:23" ht="25" customHeight="1" x14ac:dyDescent="0.25">
      <c r="A400" s="154"/>
      <c r="B400" s="149"/>
      <c r="C400" s="1">
        <v>12</v>
      </c>
      <c r="D400" s="4" t="s">
        <v>430</v>
      </c>
      <c r="E400" s="4">
        <v>118821429.4137</v>
      </c>
      <c r="F400" s="4">
        <v>0</v>
      </c>
      <c r="G400" s="4">
        <v>237178.5454</v>
      </c>
      <c r="H400" s="4">
        <v>169524.72880000001</v>
      </c>
      <c r="I400" s="4">
        <v>4192096.2445</v>
      </c>
      <c r="J400" s="4">
        <v>38697899.122699998</v>
      </c>
      <c r="K400" s="5">
        <f t="shared" si="46"/>
        <v>162118128.05509999</v>
      </c>
      <c r="L400" s="7"/>
      <c r="M400" s="146"/>
      <c r="N400" s="149"/>
      <c r="O400" s="8">
        <v>10</v>
      </c>
      <c r="P400" s="4" t="s">
        <v>780</v>
      </c>
      <c r="Q400" s="4">
        <v>180408711.79949999</v>
      </c>
      <c r="R400" s="4">
        <v>0</v>
      </c>
      <c r="S400" s="4">
        <v>360112.44819999998</v>
      </c>
      <c r="T400" s="4">
        <v>257392.4425</v>
      </c>
      <c r="U400" s="4">
        <v>6364935.0706000002</v>
      </c>
      <c r="V400" s="4">
        <v>43540840.260399997</v>
      </c>
      <c r="W400" s="5">
        <f t="shared" si="47"/>
        <v>230931992.02119997</v>
      </c>
    </row>
    <row r="401" spans="1:23" ht="25" customHeight="1" x14ac:dyDescent="0.25">
      <c r="A401" s="154"/>
      <c r="B401" s="149"/>
      <c r="C401" s="1">
        <v>13</v>
      </c>
      <c r="D401" s="4" t="s">
        <v>431</v>
      </c>
      <c r="E401" s="4">
        <v>124151594.37019999</v>
      </c>
      <c r="F401" s="4">
        <v>0</v>
      </c>
      <c r="G401" s="4">
        <v>247818.04689999999</v>
      </c>
      <c r="H401" s="4">
        <v>177129.37359999999</v>
      </c>
      <c r="I401" s="4">
        <v>4380147.8831000002</v>
      </c>
      <c r="J401" s="4">
        <v>39591482.133599997</v>
      </c>
      <c r="K401" s="5">
        <f t="shared" si="46"/>
        <v>168548171.80739999</v>
      </c>
      <c r="L401" s="7"/>
      <c r="M401" s="146"/>
      <c r="N401" s="149"/>
      <c r="O401" s="8">
        <v>11</v>
      </c>
      <c r="P401" s="4" t="s">
        <v>781</v>
      </c>
      <c r="Q401" s="4">
        <v>112643585.5545</v>
      </c>
      <c r="R401" s="4">
        <v>0</v>
      </c>
      <c r="S401" s="4">
        <v>224846.99859999999</v>
      </c>
      <c r="T401" s="4">
        <v>160710.68479999999</v>
      </c>
      <c r="U401" s="4">
        <v>3974137.9504999998</v>
      </c>
      <c r="V401" s="4">
        <v>32121584.5931</v>
      </c>
      <c r="W401" s="5">
        <f t="shared" si="47"/>
        <v>149124865.78150001</v>
      </c>
    </row>
    <row r="402" spans="1:23" ht="25" customHeight="1" x14ac:dyDescent="0.25">
      <c r="A402" s="154"/>
      <c r="B402" s="149"/>
      <c r="C402" s="1">
        <v>14</v>
      </c>
      <c r="D402" s="4" t="s">
        <v>432</v>
      </c>
      <c r="E402" s="4">
        <v>110743779.2922</v>
      </c>
      <c r="F402" s="4">
        <v>0</v>
      </c>
      <c r="G402" s="4">
        <v>221054.80989999999</v>
      </c>
      <c r="H402" s="4">
        <v>158000.1961</v>
      </c>
      <c r="I402" s="4">
        <v>3907111.5669999998</v>
      </c>
      <c r="J402" s="4">
        <v>36042948.307099998</v>
      </c>
      <c r="K402" s="5">
        <f t="shared" si="46"/>
        <v>151072894.17229998</v>
      </c>
      <c r="L402" s="7"/>
      <c r="M402" s="146"/>
      <c r="N402" s="149"/>
      <c r="O402" s="8">
        <v>12</v>
      </c>
      <c r="P402" s="4" t="s">
        <v>782</v>
      </c>
      <c r="Q402" s="4">
        <v>130105203.1577</v>
      </c>
      <c r="R402" s="4">
        <v>0</v>
      </c>
      <c r="S402" s="4">
        <v>259701.99979999999</v>
      </c>
      <c r="T402" s="4">
        <v>185623.49729999999</v>
      </c>
      <c r="U402" s="4">
        <v>4590195.0198999997</v>
      </c>
      <c r="V402" s="4">
        <v>37933784.092399999</v>
      </c>
      <c r="W402" s="5">
        <f t="shared" si="47"/>
        <v>173074507.76709998</v>
      </c>
    </row>
    <row r="403" spans="1:23" ht="25" customHeight="1" x14ac:dyDescent="0.25">
      <c r="A403" s="154"/>
      <c r="B403" s="149"/>
      <c r="C403" s="1">
        <v>15</v>
      </c>
      <c r="D403" s="4" t="s">
        <v>433</v>
      </c>
      <c r="E403" s="4">
        <v>110165891.4647</v>
      </c>
      <c r="F403" s="4">
        <v>0</v>
      </c>
      <c r="G403" s="4">
        <v>219901.29240000001</v>
      </c>
      <c r="H403" s="4">
        <v>157175.71290000001</v>
      </c>
      <c r="I403" s="4">
        <v>3886723.3138000001</v>
      </c>
      <c r="J403" s="4">
        <v>32680702.457600001</v>
      </c>
      <c r="K403" s="5">
        <f t="shared" si="46"/>
        <v>147110394.2414</v>
      </c>
      <c r="L403" s="7"/>
      <c r="M403" s="146"/>
      <c r="N403" s="149"/>
      <c r="O403" s="8">
        <v>13</v>
      </c>
      <c r="P403" s="4" t="s">
        <v>783</v>
      </c>
      <c r="Q403" s="4">
        <v>137842185.65799999</v>
      </c>
      <c r="R403" s="4">
        <v>0</v>
      </c>
      <c r="S403" s="4">
        <v>275145.73129999998</v>
      </c>
      <c r="T403" s="4">
        <v>196661.9932</v>
      </c>
      <c r="U403" s="4">
        <v>4863160.7252000002</v>
      </c>
      <c r="V403" s="4">
        <v>41648581.217399999</v>
      </c>
      <c r="W403" s="5">
        <f t="shared" si="47"/>
        <v>184825735.3251</v>
      </c>
    </row>
    <row r="404" spans="1:23" ht="25" customHeight="1" x14ac:dyDescent="0.25">
      <c r="A404" s="154"/>
      <c r="B404" s="149"/>
      <c r="C404" s="1">
        <v>16</v>
      </c>
      <c r="D404" s="4" t="s">
        <v>434</v>
      </c>
      <c r="E404" s="4">
        <v>119064085.6718</v>
      </c>
      <c r="F404" s="4">
        <v>0</v>
      </c>
      <c r="G404" s="4">
        <v>237662.90969999999</v>
      </c>
      <c r="H404" s="4">
        <v>169870.93090000001</v>
      </c>
      <c r="I404" s="4">
        <v>4200657.3129000003</v>
      </c>
      <c r="J404" s="4">
        <v>38857804.220200002</v>
      </c>
      <c r="K404" s="5">
        <f t="shared" si="46"/>
        <v>162530081.04550001</v>
      </c>
      <c r="L404" s="7"/>
      <c r="M404" s="147"/>
      <c r="N404" s="150"/>
      <c r="O404" s="8">
        <v>14</v>
      </c>
      <c r="P404" s="4" t="s">
        <v>784</v>
      </c>
      <c r="Q404" s="4">
        <v>152233873.2791</v>
      </c>
      <c r="R404" s="4">
        <v>0</v>
      </c>
      <c r="S404" s="4">
        <v>303872.8688</v>
      </c>
      <c r="T404" s="4">
        <v>217194.8798</v>
      </c>
      <c r="U404" s="4">
        <v>5370908.6956000002</v>
      </c>
      <c r="V404" s="4">
        <v>43682401.583099999</v>
      </c>
      <c r="W404" s="5">
        <f t="shared" si="47"/>
        <v>201808251.3064</v>
      </c>
    </row>
    <row r="405" spans="1:23" ht="25" customHeight="1" x14ac:dyDescent="0.3">
      <c r="A405" s="154"/>
      <c r="B405" s="149"/>
      <c r="C405" s="1">
        <v>17</v>
      </c>
      <c r="D405" s="4" t="s">
        <v>435</v>
      </c>
      <c r="E405" s="4">
        <v>135962932.01730001</v>
      </c>
      <c r="F405" s="4">
        <v>0</v>
      </c>
      <c r="G405" s="4">
        <v>271394.5675</v>
      </c>
      <c r="H405" s="4">
        <v>193980.8273</v>
      </c>
      <c r="I405" s="4">
        <v>4796859.4512999998</v>
      </c>
      <c r="J405" s="4">
        <v>44781381.858800001</v>
      </c>
      <c r="K405" s="5">
        <f t="shared" si="46"/>
        <v>186006548.72220001</v>
      </c>
      <c r="L405" s="7"/>
      <c r="M405" s="14"/>
      <c r="N405" s="151" t="s">
        <v>847</v>
      </c>
      <c r="O405" s="152"/>
      <c r="P405" s="153"/>
      <c r="Q405" s="10">
        <f>SUM(Q391:Q404)</f>
        <v>1957696990.7981</v>
      </c>
      <c r="R405" s="10">
        <f t="shared" ref="R405:W405" si="48">SUM(R391:R404)</f>
        <v>0</v>
      </c>
      <c r="S405" s="10">
        <f t="shared" si="48"/>
        <v>3907743.9730999996</v>
      </c>
      <c r="T405" s="10">
        <f t="shared" si="48"/>
        <v>2793082.4687999999</v>
      </c>
      <c r="U405" s="10">
        <f t="shared" si="48"/>
        <v>69068805.547099993</v>
      </c>
      <c r="V405" s="10">
        <f t="shared" si="48"/>
        <v>549150292.42350006</v>
      </c>
      <c r="W405" s="10">
        <f t="shared" si="48"/>
        <v>2582616915.2105999</v>
      </c>
    </row>
    <row r="406" spans="1:23" ht="25" customHeight="1" x14ac:dyDescent="0.25">
      <c r="A406" s="154"/>
      <c r="B406" s="149"/>
      <c r="C406" s="1">
        <v>18</v>
      </c>
      <c r="D406" s="4" t="s">
        <v>436</v>
      </c>
      <c r="E406" s="4">
        <v>163464381.3994</v>
      </c>
      <c r="F406" s="4">
        <v>0</v>
      </c>
      <c r="G406" s="4">
        <v>326290.0001</v>
      </c>
      <c r="H406" s="4">
        <v>233217.6532</v>
      </c>
      <c r="I406" s="4">
        <v>5767128.2255999995</v>
      </c>
      <c r="J406" s="4">
        <v>50627272.514399998</v>
      </c>
      <c r="K406" s="5">
        <f t="shared" si="46"/>
        <v>220418289.79269999</v>
      </c>
      <c r="L406" s="7"/>
      <c r="M406" s="145">
        <v>37</v>
      </c>
      <c r="N406" s="148" t="s">
        <v>60</v>
      </c>
      <c r="O406" s="8">
        <v>1</v>
      </c>
      <c r="P406" s="4" t="s">
        <v>785</v>
      </c>
      <c r="Q406" s="4">
        <v>100561245.6362</v>
      </c>
      <c r="R406" s="4">
        <v>0</v>
      </c>
      <c r="S406" s="4">
        <v>200729.5324</v>
      </c>
      <c r="T406" s="4">
        <v>143472.58720000001</v>
      </c>
      <c r="U406" s="4">
        <v>3547865.2483000001</v>
      </c>
      <c r="V406" s="4">
        <v>231003375.32069999</v>
      </c>
      <c r="W406" s="5">
        <f t="shared" si="47"/>
        <v>335456688.32480001</v>
      </c>
    </row>
    <row r="407" spans="1:23" ht="25" customHeight="1" x14ac:dyDescent="0.25">
      <c r="A407" s="154"/>
      <c r="B407" s="149"/>
      <c r="C407" s="1">
        <v>19</v>
      </c>
      <c r="D407" s="4" t="s">
        <v>437</v>
      </c>
      <c r="E407" s="4">
        <v>112385800.2834</v>
      </c>
      <c r="F407" s="4">
        <v>0</v>
      </c>
      <c r="G407" s="4">
        <v>224332.43539999999</v>
      </c>
      <c r="H407" s="4">
        <v>160342.89780000001</v>
      </c>
      <c r="I407" s="4">
        <v>3965043.1208000001</v>
      </c>
      <c r="J407" s="4">
        <v>37613277.754799999</v>
      </c>
      <c r="K407" s="5">
        <f t="shared" si="46"/>
        <v>154348796.49219999</v>
      </c>
      <c r="L407" s="7"/>
      <c r="M407" s="146"/>
      <c r="N407" s="149"/>
      <c r="O407" s="8">
        <v>2</v>
      </c>
      <c r="P407" s="4" t="s">
        <v>786</v>
      </c>
      <c r="Q407" s="4">
        <v>256709058.104</v>
      </c>
      <c r="R407" s="4">
        <v>0</v>
      </c>
      <c r="S407" s="4">
        <v>512414.9853</v>
      </c>
      <c r="T407" s="4">
        <v>366251.5564</v>
      </c>
      <c r="U407" s="4">
        <v>9056860.2290000003</v>
      </c>
      <c r="V407" s="4">
        <v>283631957.85079998</v>
      </c>
      <c r="W407" s="5">
        <f t="shared" si="47"/>
        <v>550276542.72549999</v>
      </c>
    </row>
    <row r="408" spans="1:23" ht="25" customHeight="1" x14ac:dyDescent="0.25">
      <c r="A408" s="154"/>
      <c r="B408" s="149"/>
      <c r="C408" s="1">
        <v>20</v>
      </c>
      <c r="D408" s="4" t="s">
        <v>438</v>
      </c>
      <c r="E408" s="4">
        <v>108291203.65279999</v>
      </c>
      <c r="F408" s="4">
        <v>0</v>
      </c>
      <c r="G408" s="4">
        <v>216159.24239999999</v>
      </c>
      <c r="H408" s="4">
        <v>154501.06109999999</v>
      </c>
      <c r="I408" s="4">
        <v>3820583.1253</v>
      </c>
      <c r="J408" s="4">
        <v>35409174.5383</v>
      </c>
      <c r="K408" s="5">
        <f t="shared" si="46"/>
        <v>147891621.61990002</v>
      </c>
      <c r="L408" s="7"/>
      <c r="M408" s="146"/>
      <c r="N408" s="149"/>
      <c r="O408" s="8">
        <v>3</v>
      </c>
      <c r="P408" s="4" t="s">
        <v>787</v>
      </c>
      <c r="Q408" s="4">
        <v>144597192.34450001</v>
      </c>
      <c r="R408" s="4">
        <v>0</v>
      </c>
      <c r="S408" s="4">
        <v>288629.34850000002</v>
      </c>
      <c r="T408" s="4">
        <v>206299.486</v>
      </c>
      <c r="U408" s="4">
        <v>5101481.6939000003</v>
      </c>
      <c r="V408" s="4">
        <v>243337700.33289999</v>
      </c>
      <c r="W408" s="5">
        <f t="shared" si="47"/>
        <v>393531303.2058</v>
      </c>
    </row>
    <row r="409" spans="1:23" ht="25" customHeight="1" x14ac:dyDescent="0.25">
      <c r="A409" s="154"/>
      <c r="B409" s="149"/>
      <c r="C409" s="1">
        <v>21</v>
      </c>
      <c r="D409" s="4" t="s">
        <v>439</v>
      </c>
      <c r="E409" s="4">
        <v>157781402.6868</v>
      </c>
      <c r="F409" s="4">
        <v>0</v>
      </c>
      <c r="G409" s="4">
        <v>314946.24979999999</v>
      </c>
      <c r="H409" s="4">
        <v>225109.64249999999</v>
      </c>
      <c r="I409" s="4">
        <v>5566629.0914000003</v>
      </c>
      <c r="J409" s="4">
        <v>50880577.390199997</v>
      </c>
      <c r="K409" s="5">
        <f t="shared" si="46"/>
        <v>214768665.0607</v>
      </c>
      <c r="L409" s="7"/>
      <c r="M409" s="146"/>
      <c r="N409" s="149"/>
      <c r="O409" s="8">
        <v>4</v>
      </c>
      <c r="P409" s="4" t="s">
        <v>788</v>
      </c>
      <c r="Q409" s="4">
        <v>123921710.84810001</v>
      </c>
      <c r="R409" s="4">
        <v>0</v>
      </c>
      <c r="S409" s="4">
        <v>247359.17819999999</v>
      </c>
      <c r="T409" s="4">
        <v>176801.39449999999</v>
      </c>
      <c r="U409" s="4">
        <v>4372037.4448999995</v>
      </c>
      <c r="V409" s="4">
        <v>238262394.3888</v>
      </c>
      <c r="W409" s="5">
        <f t="shared" si="47"/>
        <v>366980303.25450003</v>
      </c>
    </row>
    <row r="410" spans="1:23" ht="25" customHeight="1" x14ac:dyDescent="0.25">
      <c r="A410" s="154"/>
      <c r="B410" s="149"/>
      <c r="C410" s="1">
        <v>22</v>
      </c>
      <c r="D410" s="4" t="s">
        <v>440</v>
      </c>
      <c r="E410" s="4">
        <v>105009653.6162</v>
      </c>
      <c r="F410" s="4">
        <v>0</v>
      </c>
      <c r="G410" s="4">
        <v>209608.96549999999</v>
      </c>
      <c r="H410" s="4">
        <v>149819.21309999999</v>
      </c>
      <c r="I410" s="4">
        <v>3704807.9352000002</v>
      </c>
      <c r="J410" s="4">
        <v>34501413.470299996</v>
      </c>
      <c r="K410" s="5">
        <f t="shared" si="46"/>
        <v>143575303.20030001</v>
      </c>
      <c r="L410" s="7"/>
      <c r="M410" s="146"/>
      <c r="N410" s="149"/>
      <c r="O410" s="8">
        <v>5</v>
      </c>
      <c r="P410" s="4" t="s">
        <v>789</v>
      </c>
      <c r="Q410" s="4">
        <v>117746696.64470001</v>
      </c>
      <c r="R410" s="4">
        <v>0</v>
      </c>
      <c r="S410" s="4">
        <v>235033.27960000001</v>
      </c>
      <c r="T410" s="4">
        <v>167991.38769999999</v>
      </c>
      <c r="U410" s="4">
        <v>4154178.9830999998</v>
      </c>
      <c r="V410" s="4">
        <v>233847975.9206</v>
      </c>
      <c r="W410" s="5">
        <f t="shared" si="47"/>
        <v>356151876.21570003</v>
      </c>
    </row>
    <row r="411" spans="1:23" ht="25" customHeight="1" x14ac:dyDescent="0.25">
      <c r="A411" s="154"/>
      <c r="B411" s="149"/>
      <c r="C411" s="1">
        <v>23</v>
      </c>
      <c r="D411" s="4" t="s">
        <v>441</v>
      </c>
      <c r="E411" s="4">
        <v>105976251.35330001</v>
      </c>
      <c r="F411" s="4">
        <v>0</v>
      </c>
      <c r="G411" s="4">
        <v>211538.38389999999</v>
      </c>
      <c r="H411" s="4">
        <v>151198.27590000001</v>
      </c>
      <c r="I411" s="4">
        <v>3738910.1233000001</v>
      </c>
      <c r="J411" s="4">
        <v>34160043.858400002</v>
      </c>
      <c r="K411" s="5">
        <f t="shared" si="46"/>
        <v>144237941.99480003</v>
      </c>
      <c r="L411" s="7"/>
      <c r="M411" s="147"/>
      <c r="N411" s="150"/>
      <c r="O411" s="8">
        <v>6</v>
      </c>
      <c r="P411" s="4" t="s">
        <v>790</v>
      </c>
      <c r="Q411" s="4">
        <v>121118720.8211</v>
      </c>
      <c r="R411" s="4">
        <v>0</v>
      </c>
      <c r="S411" s="4">
        <v>241764.15119999999</v>
      </c>
      <c r="T411" s="4">
        <v>172802.31690000001</v>
      </c>
      <c r="U411" s="4">
        <v>4273146.1589000002</v>
      </c>
      <c r="V411" s="4">
        <v>233005331.5993</v>
      </c>
      <c r="W411" s="5">
        <f t="shared" si="47"/>
        <v>358811765.0474</v>
      </c>
    </row>
    <row r="412" spans="1:23" ht="25" customHeight="1" thickBot="1" x14ac:dyDescent="0.35">
      <c r="A412" s="154"/>
      <c r="B412" s="149"/>
      <c r="C412" s="1">
        <v>24</v>
      </c>
      <c r="D412" s="4" t="s">
        <v>442</v>
      </c>
      <c r="E412" s="4">
        <v>136722115.45899999</v>
      </c>
      <c r="F412" s="4">
        <v>0</v>
      </c>
      <c r="G412" s="4">
        <v>272909.96779999998</v>
      </c>
      <c r="H412" s="4">
        <v>195063.96830000001</v>
      </c>
      <c r="I412" s="4">
        <v>4823643.9301000005</v>
      </c>
      <c r="J412" s="4">
        <v>43517926.956299998</v>
      </c>
      <c r="K412" s="5">
        <f t="shared" si="46"/>
        <v>185531660.28149998</v>
      </c>
      <c r="L412" s="7"/>
      <c r="M412" s="14"/>
      <c r="N412" s="151"/>
      <c r="O412" s="152"/>
      <c r="P412" s="153"/>
      <c r="Q412" s="15">
        <f>SUM(Q406:Q411)</f>
        <v>864654624.3986001</v>
      </c>
      <c r="R412" s="15">
        <f t="shared" ref="R412:W412" si="49">SUM(R406:R411)</f>
        <v>0</v>
      </c>
      <c r="S412" s="15">
        <f t="shared" si="49"/>
        <v>1725930.4752</v>
      </c>
      <c r="T412" s="15">
        <f t="shared" si="49"/>
        <v>1233618.7287000001</v>
      </c>
      <c r="U412" s="15">
        <f t="shared" si="49"/>
        <v>30505569.758099999</v>
      </c>
      <c r="V412" s="15">
        <f t="shared" si="49"/>
        <v>1463088735.4131</v>
      </c>
      <c r="W412" s="15">
        <f t="shared" si="49"/>
        <v>2361208478.7737002</v>
      </c>
    </row>
    <row r="413" spans="1:23" ht="25" customHeight="1" thickTop="1" thickBot="1" x14ac:dyDescent="0.35">
      <c r="A413" s="154"/>
      <c r="B413" s="149"/>
      <c r="C413" s="1">
        <v>25</v>
      </c>
      <c r="D413" s="4" t="s">
        <v>443</v>
      </c>
      <c r="E413" s="4">
        <v>139699685.7031</v>
      </c>
      <c r="F413" s="4">
        <v>0</v>
      </c>
      <c r="G413" s="4">
        <v>278853.47289999999</v>
      </c>
      <c r="H413" s="4">
        <v>199312.12280000001</v>
      </c>
      <c r="I413" s="4">
        <v>4928694.5181999998</v>
      </c>
      <c r="J413" s="4">
        <v>45797963.169200003</v>
      </c>
      <c r="K413" s="5">
        <f t="shared" si="46"/>
        <v>190904508.9862</v>
      </c>
      <c r="L413" s="7"/>
      <c r="M413" s="151"/>
      <c r="N413" s="152"/>
      <c r="O413" s="152"/>
      <c r="P413" s="153"/>
      <c r="Q413" s="6">
        <v>95162328818.010315</v>
      </c>
      <c r="R413" s="10">
        <v>-1049842106.2363979</v>
      </c>
      <c r="S413" s="10">
        <v>189952795.89410022</v>
      </c>
      <c r="T413" s="10">
        <v>135769852.81999999</v>
      </c>
      <c r="U413" s="10">
        <v>3357388000</v>
      </c>
      <c r="V413" s="10">
        <v>34098846572.854515</v>
      </c>
      <c r="W413" s="121">
        <f>SUM(Q413:V413)</f>
        <v>131894443933.34253</v>
      </c>
    </row>
    <row r="414" spans="1:23" ht="13" thickTop="1" x14ac:dyDescent="0.25">
      <c r="E414" s="19">
        <f>SUM(E389:E413)</f>
        <v>3122735550.5824003</v>
      </c>
      <c r="F414" s="19">
        <f t="shared" ref="F414:L414" si="50">SUM(F389:F413)</f>
        <v>0</v>
      </c>
      <c r="G414" s="19">
        <f t="shared" si="50"/>
        <v>6233268.5215999996</v>
      </c>
      <c r="H414" s="19">
        <f t="shared" si="50"/>
        <v>4455264.5082</v>
      </c>
      <c r="I414" s="19">
        <f t="shared" si="50"/>
        <v>110172113.2185</v>
      </c>
      <c r="J414" s="19">
        <f t="shared" si="50"/>
        <v>1005504598.9568</v>
      </c>
      <c r="K414" s="19">
        <f t="shared" si="50"/>
        <v>4249100795.7874999</v>
      </c>
      <c r="L414" s="19">
        <f t="shared" si="50"/>
        <v>0</v>
      </c>
      <c r="M414" s="19"/>
    </row>
  </sheetData>
  <mergeCells count="116">
    <mergeCell ref="A1:W1"/>
    <mergeCell ref="B4:W4"/>
    <mergeCell ref="B8:B24"/>
    <mergeCell ref="N8:N26"/>
    <mergeCell ref="M8:M26"/>
    <mergeCell ref="A8:A24"/>
    <mergeCell ref="B25:D25"/>
    <mergeCell ref="A26:A46"/>
    <mergeCell ref="B26:B46"/>
    <mergeCell ref="N27:P27"/>
    <mergeCell ref="N106:P106"/>
    <mergeCell ref="M107:M122"/>
    <mergeCell ref="N107:N122"/>
    <mergeCell ref="B48:B78"/>
    <mergeCell ref="A80:A100"/>
    <mergeCell ref="M85:M105"/>
    <mergeCell ref="A123:A130"/>
    <mergeCell ref="B123:B130"/>
    <mergeCell ref="N123:P123"/>
    <mergeCell ref="M28:M61"/>
    <mergeCell ref="N28:N61"/>
    <mergeCell ref="N62:P62"/>
    <mergeCell ref="M63:M83"/>
    <mergeCell ref="N63:N83"/>
    <mergeCell ref="N84:P84"/>
    <mergeCell ref="N85:N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M406:M411"/>
    <mergeCell ref="N406:N411"/>
    <mergeCell ref="B388:D388"/>
    <mergeCell ref="A389:A413"/>
    <mergeCell ref="B389:B413"/>
    <mergeCell ref="N412:P412"/>
    <mergeCell ref="M413:P413"/>
    <mergeCell ref="N390:P390"/>
    <mergeCell ref="M391:M404"/>
    <mergeCell ref="N391:N404"/>
    <mergeCell ref="N405:P405"/>
    <mergeCell ref="M356:M371"/>
    <mergeCell ref="N356:N371"/>
    <mergeCell ref="N372:P372"/>
    <mergeCell ref="M373:M389"/>
    <mergeCell ref="N373:N389"/>
    <mergeCell ref="M308:M330"/>
    <mergeCell ref="N308:N330"/>
    <mergeCell ref="N331:P331"/>
    <mergeCell ref="M332:M354"/>
    <mergeCell ref="N332:N354"/>
    <mergeCell ref="N355:P355"/>
    <mergeCell ref="M256:M288"/>
    <mergeCell ref="N256:N288"/>
    <mergeCell ref="N289:P289"/>
    <mergeCell ref="M290:M306"/>
    <mergeCell ref="N290:N306"/>
    <mergeCell ref="N307:P307"/>
    <mergeCell ref="M206:M223"/>
    <mergeCell ref="N206:N223"/>
    <mergeCell ref="N224:P224"/>
    <mergeCell ref="M225:M254"/>
    <mergeCell ref="N225:N254"/>
    <mergeCell ref="N255:P255"/>
    <mergeCell ref="M159:M183"/>
    <mergeCell ref="N159:N183"/>
    <mergeCell ref="N184:P184"/>
    <mergeCell ref="M185:M204"/>
    <mergeCell ref="N185:N204"/>
    <mergeCell ref="N205:P205"/>
    <mergeCell ref="M124:M143"/>
    <mergeCell ref="N124:N143"/>
    <mergeCell ref="N144:P144"/>
    <mergeCell ref="M145:M157"/>
    <mergeCell ref="N145:N157"/>
    <mergeCell ref="N158:P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49"/>
  <sheetViews>
    <sheetView tabSelected="1" topLeftCell="A35" workbookViewId="0">
      <selection activeCell="A46" sqref="A46:K46"/>
    </sheetView>
  </sheetViews>
  <sheetFormatPr defaultRowHeight="12.5" x14ac:dyDescent="0.25"/>
  <cols>
    <col min="2" max="2" width="24.1796875" customWidth="1"/>
    <col min="4" max="5" width="25.54296875" customWidth="1"/>
    <col min="6" max="8" width="24" customWidth="1"/>
    <col min="9" max="9" width="25" customWidth="1"/>
    <col min="10" max="10" width="26.1796875" customWidth="1"/>
    <col min="11" max="11" width="8.453125" customWidth="1"/>
    <col min="12" max="13" width="18.7265625" bestFit="1" customWidth="1"/>
  </cols>
  <sheetData>
    <row r="1" spans="1:11" ht="27.5" x14ac:dyDescent="0.55000000000000004">
      <c r="A1" s="159" t="s">
        <v>918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1" ht="25" x14ac:dyDescent="0.5">
      <c r="A2" s="160" t="s">
        <v>919</v>
      </c>
      <c r="B2" s="161"/>
      <c r="C2" s="161"/>
      <c r="D2" s="161"/>
      <c r="E2" s="161"/>
      <c r="F2" s="161"/>
      <c r="G2" s="161"/>
      <c r="H2" s="161"/>
      <c r="I2" s="161"/>
      <c r="J2" s="161"/>
      <c r="K2" s="162"/>
    </row>
    <row r="3" spans="1:11" ht="53.25" customHeight="1" x14ac:dyDescent="0.35">
      <c r="A3" s="163" t="s">
        <v>924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 ht="17.5" x14ac:dyDescent="0.35">
      <c r="A4" s="106">
        <v>1</v>
      </c>
      <c r="B4" s="107">
        <v>2</v>
      </c>
      <c r="C4" s="107">
        <v>3</v>
      </c>
      <c r="D4" s="107">
        <v>4</v>
      </c>
      <c r="E4" s="107">
        <v>5</v>
      </c>
      <c r="F4" s="107">
        <v>6</v>
      </c>
      <c r="G4" s="107">
        <v>7</v>
      </c>
      <c r="H4" s="107">
        <v>8</v>
      </c>
      <c r="I4" s="107">
        <v>9</v>
      </c>
      <c r="J4" s="108" t="s">
        <v>932</v>
      </c>
      <c r="K4" s="109"/>
    </row>
    <row r="5" spans="1:11" ht="45.5" x14ac:dyDescent="0.35">
      <c r="A5" s="110" t="s">
        <v>0</v>
      </c>
      <c r="B5" s="110" t="s">
        <v>13</v>
      </c>
      <c r="C5" s="111" t="s">
        <v>1</v>
      </c>
      <c r="D5" s="112" t="s">
        <v>4</v>
      </c>
      <c r="E5" s="113" t="s">
        <v>880</v>
      </c>
      <c r="F5" s="117" t="s">
        <v>920</v>
      </c>
      <c r="G5" s="91" t="s">
        <v>909</v>
      </c>
      <c r="H5" s="118" t="s">
        <v>910</v>
      </c>
      <c r="I5" s="110" t="s">
        <v>9</v>
      </c>
      <c r="J5" s="110" t="s">
        <v>12</v>
      </c>
      <c r="K5" s="110" t="s">
        <v>0</v>
      </c>
    </row>
    <row r="6" spans="1:11" ht="18" x14ac:dyDescent="0.4">
      <c r="A6" s="83"/>
      <c r="B6" s="83"/>
      <c r="C6" s="83"/>
      <c r="D6" s="65" t="s">
        <v>903</v>
      </c>
      <c r="E6" s="65" t="s">
        <v>903</v>
      </c>
      <c r="F6" s="65" t="s">
        <v>903</v>
      </c>
      <c r="G6" s="65" t="s">
        <v>903</v>
      </c>
      <c r="H6" s="65" t="s">
        <v>903</v>
      </c>
      <c r="I6" s="65" t="s">
        <v>903</v>
      </c>
      <c r="J6" s="65" t="s">
        <v>903</v>
      </c>
      <c r="K6" s="83"/>
    </row>
    <row r="7" spans="1:11" ht="18" x14ac:dyDescent="0.4">
      <c r="A7" s="114">
        <v>1</v>
      </c>
      <c r="B7" s="83" t="s">
        <v>24</v>
      </c>
      <c r="C7" s="114">
        <v>17</v>
      </c>
      <c r="D7" s="83">
        <v>1975205390.9308</v>
      </c>
      <c r="E7" s="83">
        <v>0</v>
      </c>
      <c r="F7" s="83">
        <v>3942692.3566000001</v>
      </c>
      <c r="G7" s="83">
        <v>2818062.0268000001</v>
      </c>
      <c r="H7" s="83">
        <v>69686513.129999995</v>
      </c>
      <c r="I7" s="83">
        <v>595267513.46229994</v>
      </c>
      <c r="J7" s="83">
        <f>D7+E7+F7+G7+H7+I7</f>
        <v>2646920171.9064999</v>
      </c>
      <c r="K7" s="115">
        <v>1</v>
      </c>
    </row>
    <row r="8" spans="1:11" ht="18" x14ac:dyDescent="0.4">
      <c r="A8" s="114">
        <v>2</v>
      </c>
      <c r="B8" s="83" t="s">
        <v>25</v>
      </c>
      <c r="C8" s="114">
        <v>21</v>
      </c>
      <c r="D8" s="83">
        <v>2491438112.4956999</v>
      </c>
      <c r="E8" s="83">
        <v>0</v>
      </c>
      <c r="F8" s="83">
        <v>4973140.5394000001</v>
      </c>
      <c r="G8" s="83">
        <v>3554580.7886999999</v>
      </c>
      <c r="H8" s="83">
        <v>87899534.670000002</v>
      </c>
      <c r="I8" s="83">
        <v>711916186.47039998</v>
      </c>
      <c r="J8" s="83">
        <f t="shared" ref="J8:J43" si="0">D8+E8+F8+G8+H8+I8</f>
        <v>3299781554.9642</v>
      </c>
      <c r="K8" s="115">
        <v>2</v>
      </c>
    </row>
    <row r="9" spans="1:11" ht="18" x14ac:dyDescent="0.4">
      <c r="A9" s="114">
        <v>3</v>
      </c>
      <c r="B9" s="83" t="s">
        <v>26</v>
      </c>
      <c r="C9" s="114">
        <v>31</v>
      </c>
      <c r="D9" s="83">
        <v>3318449162.0837002</v>
      </c>
      <c r="E9" s="83">
        <v>0</v>
      </c>
      <c r="F9" s="83">
        <v>6623930.9631000003</v>
      </c>
      <c r="G9" s="83">
        <v>4734492.7339000003</v>
      </c>
      <c r="H9" s="83">
        <v>117077014.97</v>
      </c>
      <c r="I9" s="83">
        <v>1033344591.7326</v>
      </c>
      <c r="J9" s="83">
        <f t="shared" si="0"/>
        <v>4480229192.4833002</v>
      </c>
      <c r="K9" s="115">
        <v>3</v>
      </c>
    </row>
    <row r="10" spans="1:11" ht="18" x14ac:dyDescent="0.4">
      <c r="A10" s="114">
        <v>4</v>
      </c>
      <c r="B10" s="83" t="s">
        <v>27</v>
      </c>
      <c r="C10" s="114">
        <v>21</v>
      </c>
      <c r="D10" s="83">
        <v>2504902108.1971998</v>
      </c>
      <c r="E10" s="83">
        <v>0</v>
      </c>
      <c r="F10" s="83">
        <v>5000015.9182000002</v>
      </c>
      <c r="G10" s="83">
        <v>3573790.1203000001</v>
      </c>
      <c r="H10" s="83">
        <v>88374553.079999998</v>
      </c>
      <c r="I10" s="83">
        <v>777455152.70940006</v>
      </c>
      <c r="J10" s="83">
        <f t="shared" si="0"/>
        <v>3379305620.0250998</v>
      </c>
      <c r="K10" s="115">
        <v>4</v>
      </c>
    </row>
    <row r="11" spans="1:11" ht="18" x14ac:dyDescent="0.4">
      <c r="A11" s="114">
        <v>5</v>
      </c>
      <c r="B11" s="83" t="s">
        <v>28</v>
      </c>
      <c r="C11" s="114">
        <v>20</v>
      </c>
      <c r="D11" s="83">
        <v>2843559581.6963</v>
      </c>
      <c r="E11" s="83">
        <v>0</v>
      </c>
      <c r="F11" s="83">
        <v>5676007.5080000004</v>
      </c>
      <c r="G11" s="83">
        <v>4056958.9948999998</v>
      </c>
      <c r="H11" s="83">
        <v>100322605.97</v>
      </c>
      <c r="I11" s="83">
        <v>785240165.02069998</v>
      </c>
      <c r="J11" s="83">
        <f t="shared" si="0"/>
        <v>3738855319.1898999</v>
      </c>
      <c r="K11" s="115">
        <v>5</v>
      </c>
    </row>
    <row r="12" spans="1:11" ht="18" x14ac:dyDescent="0.4">
      <c r="A12" s="114">
        <v>6</v>
      </c>
      <c r="B12" s="83" t="s">
        <v>29</v>
      </c>
      <c r="C12" s="114">
        <v>8</v>
      </c>
      <c r="D12" s="83">
        <v>1157432833.5086</v>
      </c>
      <c r="E12" s="83">
        <v>0</v>
      </c>
      <c r="F12" s="83">
        <v>2310342.8163000001</v>
      </c>
      <c r="G12" s="83">
        <v>1651330.8091</v>
      </c>
      <c r="H12" s="83">
        <v>40834972.770000003</v>
      </c>
      <c r="I12" s="83">
        <v>348706679.21160001</v>
      </c>
      <c r="J12" s="83">
        <f t="shared" si="0"/>
        <v>1550936159.1155999</v>
      </c>
      <c r="K12" s="115">
        <v>6</v>
      </c>
    </row>
    <row r="13" spans="1:11" ht="18" x14ac:dyDescent="0.4">
      <c r="A13" s="114">
        <v>7</v>
      </c>
      <c r="B13" s="83" t="s">
        <v>30</v>
      </c>
      <c r="C13" s="114">
        <v>23</v>
      </c>
      <c r="D13" s="83">
        <v>3094232919.0040998</v>
      </c>
      <c r="E13" s="83">
        <f>-139538498.52</f>
        <v>-139538498.52000001</v>
      </c>
      <c r="F13" s="83">
        <v>6176374.6371999998</v>
      </c>
      <c r="G13" s="83">
        <v>4414599.2772000004</v>
      </c>
      <c r="H13" s="83">
        <v>109166522.09</v>
      </c>
      <c r="I13" s="83">
        <v>822144197.34909999</v>
      </c>
      <c r="J13" s="83">
        <f t="shared" si="0"/>
        <v>3896596113.8376002</v>
      </c>
      <c r="K13" s="115">
        <v>7</v>
      </c>
    </row>
    <row r="14" spans="1:11" ht="18" x14ac:dyDescent="0.4">
      <c r="A14" s="114">
        <v>8</v>
      </c>
      <c r="B14" s="83" t="s">
        <v>31</v>
      </c>
      <c r="C14" s="114">
        <v>27</v>
      </c>
      <c r="D14" s="83">
        <v>3359409682.3857002</v>
      </c>
      <c r="E14" s="83">
        <v>0</v>
      </c>
      <c r="F14" s="83">
        <v>6705691.9441</v>
      </c>
      <c r="G14" s="83">
        <v>4792931.8649000004</v>
      </c>
      <c r="H14" s="83">
        <v>118522128.40000001</v>
      </c>
      <c r="I14" s="83">
        <v>908151716.78419995</v>
      </c>
      <c r="J14" s="83">
        <f t="shared" si="0"/>
        <v>4397582151.3789005</v>
      </c>
      <c r="K14" s="115">
        <v>8</v>
      </c>
    </row>
    <row r="15" spans="1:11" ht="18" x14ac:dyDescent="0.4">
      <c r="A15" s="114">
        <v>9</v>
      </c>
      <c r="B15" s="83" t="s">
        <v>32</v>
      </c>
      <c r="C15" s="114">
        <v>18</v>
      </c>
      <c r="D15" s="83">
        <v>2165705614.5827999</v>
      </c>
      <c r="E15" s="83">
        <f>-38551266.1</f>
        <v>-38551266.100000001</v>
      </c>
      <c r="F15" s="83">
        <v>4322948.3945000004</v>
      </c>
      <c r="G15" s="83">
        <v>3089852.2154999999</v>
      </c>
      <c r="H15" s="83">
        <v>76407483.219999999</v>
      </c>
      <c r="I15" s="83">
        <v>613313315.77810001</v>
      </c>
      <c r="J15" s="83">
        <f t="shared" si="0"/>
        <v>2824287948.0908999</v>
      </c>
      <c r="K15" s="115">
        <v>9</v>
      </c>
    </row>
    <row r="16" spans="1:11" ht="18" x14ac:dyDescent="0.4">
      <c r="A16" s="114">
        <v>10</v>
      </c>
      <c r="B16" s="83" t="s">
        <v>33</v>
      </c>
      <c r="C16" s="114">
        <v>25</v>
      </c>
      <c r="D16" s="83">
        <v>2775041135.3302999</v>
      </c>
      <c r="E16" s="83">
        <v>0</v>
      </c>
      <c r="F16" s="83">
        <v>5539238.3614999996</v>
      </c>
      <c r="G16" s="83">
        <v>3959202.4616999999</v>
      </c>
      <c r="H16" s="83">
        <v>97905231.230000004</v>
      </c>
      <c r="I16" s="83">
        <v>921940035.93589997</v>
      </c>
      <c r="J16" s="83">
        <f t="shared" si="0"/>
        <v>3804384843.3193998</v>
      </c>
      <c r="K16" s="115">
        <v>10</v>
      </c>
    </row>
    <row r="17" spans="1:11" ht="18" x14ac:dyDescent="0.4">
      <c r="A17" s="114">
        <v>11</v>
      </c>
      <c r="B17" s="83" t="s">
        <v>34</v>
      </c>
      <c r="C17" s="114">
        <v>13</v>
      </c>
      <c r="D17" s="83">
        <v>1602049439.6491001</v>
      </c>
      <c r="E17" s="83">
        <f>-46782124.9064</f>
        <v>-46782124.906400003</v>
      </c>
      <c r="F17" s="83">
        <v>3197838.6195999999</v>
      </c>
      <c r="G17" s="83">
        <v>2285673.5362999998</v>
      </c>
      <c r="H17" s="83">
        <v>56521331.82</v>
      </c>
      <c r="I17" s="83">
        <v>484079195.1771</v>
      </c>
      <c r="J17" s="83">
        <f t="shared" si="0"/>
        <v>2101351353.8957</v>
      </c>
      <c r="K17" s="115">
        <v>11</v>
      </c>
    </row>
    <row r="18" spans="1:11" ht="18" x14ac:dyDescent="0.4">
      <c r="A18" s="114">
        <v>12</v>
      </c>
      <c r="B18" s="83" t="s">
        <v>35</v>
      </c>
      <c r="C18" s="114">
        <v>18</v>
      </c>
      <c r="D18" s="83">
        <v>2123282072.5681</v>
      </c>
      <c r="E18" s="83">
        <v>0</v>
      </c>
      <c r="F18" s="83">
        <v>4238267.0871000001</v>
      </c>
      <c r="G18" s="83">
        <v>3029325.7642999999</v>
      </c>
      <c r="H18" s="83">
        <v>74910753.439999998</v>
      </c>
      <c r="I18" s="83">
        <v>648324662.13540006</v>
      </c>
      <c r="J18" s="83">
        <f t="shared" si="0"/>
        <v>2853785080.9948997</v>
      </c>
      <c r="K18" s="115">
        <v>12</v>
      </c>
    </row>
    <row r="19" spans="1:11" ht="18" x14ac:dyDescent="0.4">
      <c r="A19" s="114">
        <v>13</v>
      </c>
      <c r="B19" s="83" t="s">
        <v>36</v>
      </c>
      <c r="C19" s="114">
        <v>16</v>
      </c>
      <c r="D19" s="83">
        <v>1685962965.0622001</v>
      </c>
      <c r="E19" s="83">
        <v>0</v>
      </c>
      <c r="F19" s="83">
        <v>3365337.7653000001</v>
      </c>
      <c r="G19" s="83">
        <v>2405394.5134000001</v>
      </c>
      <c r="H19" s="83">
        <v>59481854.82</v>
      </c>
      <c r="I19" s="83">
        <v>532969707.80470002</v>
      </c>
      <c r="J19" s="83">
        <f t="shared" si="0"/>
        <v>2284185259.9656</v>
      </c>
      <c r="K19" s="115">
        <v>13</v>
      </c>
    </row>
    <row r="20" spans="1:11" ht="18" x14ac:dyDescent="0.4">
      <c r="A20" s="114">
        <v>14</v>
      </c>
      <c r="B20" s="83" t="s">
        <v>37</v>
      </c>
      <c r="C20" s="114">
        <v>17</v>
      </c>
      <c r="D20" s="83">
        <v>2157286152.5682998</v>
      </c>
      <c r="E20" s="83">
        <v>0</v>
      </c>
      <c r="F20" s="83">
        <v>4306142.3706999999</v>
      </c>
      <c r="G20" s="83">
        <v>3077840.0134999999</v>
      </c>
      <c r="H20" s="83">
        <v>76110439.200000003</v>
      </c>
      <c r="I20" s="83">
        <v>668986456.55229998</v>
      </c>
      <c r="J20" s="83">
        <f t="shared" si="0"/>
        <v>2909767030.7047997</v>
      </c>
      <c r="K20" s="115">
        <v>14</v>
      </c>
    </row>
    <row r="21" spans="1:11" ht="18" x14ac:dyDescent="0.4">
      <c r="A21" s="114">
        <v>15</v>
      </c>
      <c r="B21" s="83" t="s">
        <v>38</v>
      </c>
      <c r="C21" s="114">
        <v>11</v>
      </c>
      <c r="D21" s="83">
        <v>1478173978.4456999</v>
      </c>
      <c r="E21" s="83">
        <f>-53983557.43</f>
        <v>-53983557.43</v>
      </c>
      <c r="F21" s="83">
        <v>2950571.76</v>
      </c>
      <c r="G21" s="83">
        <v>2108938.1269</v>
      </c>
      <c r="H21" s="83">
        <v>52150926.090000004</v>
      </c>
      <c r="I21" s="83">
        <v>444791972.5018</v>
      </c>
      <c r="J21" s="83">
        <f t="shared" si="0"/>
        <v>1926192829.4943998</v>
      </c>
      <c r="K21" s="115">
        <v>15</v>
      </c>
    </row>
    <row r="22" spans="1:11" ht="18" x14ac:dyDescent="0.4">
      <c r="A22" s="114">
        <v>16</v>
      </c>
      <c r="B22" s="83" t="s">
        <v>39</v>
      </c>
      <c r="C22" s="114">
        <v>27</v>
      </c>
      <c r="D22" s="83">
        <v>2891243328.7385998</v>
      </c>
      <c r="E22" s="83">
        <v>0</v>
      </c>
      <c r="F22" s="83">
        <v>5771188.6701999996</v>
      </c>
      <c r="G22" s="83">
        <v>4124990.2781000002</v>
      </c>
      <c r="H22" s="83">
        <v>102004919.15000001</v>
      </c>
      <c r="I22" s="83">
        <v>891056077.47090006</v>
      </c>
      <c r="J22" s="83">
        <f t="shared" si="0"/>
        <v>3894200504.3077998</v>
      </c>
      <c r="K22" s="115">
        <v>16</v>
      </c>
    </row>
    <row r="23" spans="1:11" ht="18" x14ac:dyDescent="0.4">
      <c r="A23" s="114">
        <v>17</v>
      </c>
      <c r="B23" s="83" t="s">
        <v>40</v>
      </c>
      <c r="C23" s="114">
        <v>27</v>
      </c>
      <c r="D23" s="83">
        <v>3037523336.6048002</v>
      </c>
      <c r="E23" s="83">
        <v>0</v>
      </c>
      <c r="F23" s="83">
        <v>6063177.0739000002</v>
      </c>
      <c r="G23" s="83">
        <v>4333690.6677999999</v>
      </c>
      <c r="H23" s="83">
        <v>107165771.65000001</v>
      </c>
      <c r="I23" s="83">
        <v>938141799.3398</v>
      </c>
      <c r="J23" s="83">
        <f t="shared" si="0"/>
        <v>4093227775.3363004</v>
      </c>
      <c r="K23" s="115">
        <v>17</v>
      </c>
    </row>
    <row r="24" spans="1:11" ht="18" x14ac:dyDescent="0.4">
      <c r="A24" s="114">
        <v>18</v>
      </c>
      <c r="B24" s="83" t="s">
        <v>41</v>
      </c>
      <c r="C24" s="114">
        <v>23</v>
      </c>
      <c r="D24" s="83">
        <v>3415982615.2084999</v>
      </c>
      <c r="E24" s="83">
        <v>0</v>
      </c>
      <c r="F24" s="83">
        <v>6818616.7417000001</v>
      </c>
      <c r="G24" s="83">
        <v>4873645.5135000004</v>
      </c>
      <c r="H24" s="83">
        <v>120518057.75</v>
      </c>
      <c r="I24" s="83">
        <v>1022429634.2491</v>
      </c>
      <c r="J24" s="83">
        <f t="shared" si="0"/>
        <v>4570622569.4628</v>
      </c>
      <c r="K24" s="115">
        <v>18</v>
      </c>
    </row>
    <row r="25" spans="1:11" ht="18" x14ac:dyDescent="0.4">
      <c r="A25" s="114">
        <v>19</v>
      </c>
      <c r="B25" s="83" t="s">
        <v>42</v>
      </c>
      <c r="C25" s="114">
        <v>44</v>
      </c>
      <c r="D25" s="83">
        <v>5438537092.6922998</v>
      </c>
      <c r="E25" s="83">
        <v>0</v>
      </c>
      <c r="F25" s="83">
        <v>10855822.2476</v>
      </c>
      <c r="G25" s="83">
        <v>7759261.3567000004</v>
      </c>
      <c r="H25" s="83">
        <v>191875077.03</v>
      </c>
      <c r="I25" s="83">
        <v>1749133390.1131001</v>
      </c>
      <c r="J25" s="83">
        <f t="shared" si="0"/>
        <v>7398160643.4396992</v>
      </c>
      <c r="K25" s="115">
        <v>19</v>
      </c>
    </row>
    <row r="26" spans="1:11" ht="18" x14ac:dyDescent="0.4">
      <c r="A26" s="114">
        <v>20</v>
      </c>
      <c r="B26" s="83" t="s">
        <v>43</v>
      </c>
      <c r="C26" s="114">
        <v>34</v>
      </c>
      <c r="D26" s="83">
        <v>4140450860.3532</v>
      </c>
      <c r="E26" s="83">
        <v>0</v>
      </c>
      <c r="F26" s="83">
        <v>8264722.2588999998</v>
      </c>
      <c r="G26" s="83">
        <v>5907257.7445999999</v>
      </c>
      <c r="H26" s="83">
        <v>146077762.13</v>
      </c>
      <c r="I26" s="83">
        <v>1182957470.1183</v>
      </c>
      <c r="J26" s="83">
        <f t="shared" si="0"/>
        <v>5483658072.6049995</v>
      </c>
      <c r="K26" s="115">
        <v>20</v>
      </c>
    </row>
    <row r="27" spans="1:11" ht="18" x14ac:dyDescent="0.4">
      <c r="A27" s="114">
        <v>21</v>
      </c>
      <c r="B27" s="83" t="s">
        <v>44</v>
      </c>
      <c r="C27" s="114">
        <v>21</v>
      </c>
      <c r="D27" s="83">
        <v>2613068925.3007998</v>
      </c>
      <c r="E27" s="83">
        <v>0</v>
      </c>
      <c r="F27" s="83">
        <v>5215926.8733999999</v>
      </c>
      <c r="G27" s="83">
        <v>3728113.7168000001</v>
      </c>
      <c r="H27" s="83">
        <v>92190747.769999996</v>
      </c>
      <c r="I27" s="83">
        <v>712321615.85080004</v>
      </c>
      <c r="J27" s="83">
        <f t="shared" si="0"/>
        <v>3426525329.5118003</v>
      </c>
      <c r="K27" s="115">
        <v>21</v>
      </c>
    </row>
    <row r="28" spans="1:11" ht="18" x14ac:dyDescent="0.4">
      <c r="A28" s="114">
        <v>22</v>
      </c>
      <c r="B28" s="83" t="s">
        <v>45</v>
      </c>
      <c r="C28" s="114">
        <v>21</v>
      </c>
      <c r="D28" s="83">
        <v>2700798137.7164001</v>
      </c>
      <c r="E28" s="83">
        <f>-367088189.79</f>
        <v>-367088189.79000002</v>
      </c>
      <c r="F28" s="83">
        <v>5391042.4824999999</v>
      </c>
      <c r="G28" s="83">
        <v>3853278.6050999998</v>
      </c>
      <c r="H28" s="83">
        <v>95285890.650000006</v>
      </c>
      <c r="I28" s="83">
        <v>707646001.46430004</v>
      </c>
      <c r="J28" s="83">
        <f t="shared" si="0"/>
        <v>3145886161.1283007</v>
      </c>
      <c r="K28" s="115">
        <v>22</v>
      </c>
    </row>
    <row r="29" spans="1:11" ht="18" x14ac:dyDescent="0.4">
      <c r="A29" s="114">
        <v>23</v>
      </c>
      <c r="B29" s="83" t="s">
        <v>46</v>
      </c>
      <c r="C29" s="114">
        <v>16</v>
      </c>
      <c r="D29" s="83">
        <v>1911097577.3195</v>
      </c>
      <c r="E29" s="83">
        <v>0</v>
      </c>
      <c r="F29" s="83">
        <v>3814727.2407999998</v>
      </c>
      <c r="G29" s="83">
        <v>2726598.2248</v>
      </c>
      <c r="H29" s="83">
        <v>67424748.349999994</v>
      </c>
      <c r="I29" s="83">
        <v>543944377.43949997</v>
      </c>
      <c r="J29" s="83">
        <f t="shared" si="0"/>
        <v>2529008028.5745997</v>
      </c>
      <c r="K29" s="115">
        <v>23</v>
      </c>
    </row>
    <row r="30" spans="1:11" ht="18" x14ac:dyDescent="0.4">
      <c r="A30" s="114">
        <v>24</v>
      </c>
      <c r="B30" s="83" t="s">
        <v>47</v>
      </c>
      <c r="C30" s="114">
        <v>20</v>
      </c>
      <c r="D30" s="83">
        <v>3255547438.0823998</v>
      </c>
      <c r="E30" s="83">
        <v>0</v>
      </c>
      <c r="F30" s="83">
        <v>6498373.3132999996</v>
      </c>
      <c r="G30" s="83">
        <v>4644749.682</v>
      </c>
      <c r="H30" s="83">
        <v>114857801.8</v>
      </c>
      <c r="I30" s="83">
        <v>5484374525.0407</v>
      </c>
      <c r="J30" s="83">
        <f t="shared" si="0"/>
        <v>8865922887.9183998</v>
      </c>
      <c r="K30" s="115">
        <v>24</v>
      </c>
    </row>
    <row r="31" spans="1:11" ht="18" x14ac:dyDescent="0.4">
      <c r="A31" s="114">
        <v>25</v>
      </c>
      <c r="B31" s="83" t="s">
        <v>48</v>
      </c>
      <c r="C31" s="114">
        <v>13</v>
      </c>
      <c r="D31" s="83">
        <v>1705028424.9947</v>
      </c>
      <c r="E31" s="83">
        <f>-39238127.24</f>
        <v>-39238127.240000002</v>
      </c>
      <c r="F31" s="83">
        <v>3403394.1836999999</v>
      </c>
      <c r="G31" s="83">
        <v>2432595.5573</v>
      </c>
      <c r="H31" s="83">
        <v>60154496.479999997</v>
      </c>
      <c r="I31" s="83">
        <v>430065432.37720001</v>
      </c>
      <c r="J31" s="83">
        <f t="shared" si="0"/>
        <v>2161846216.3529</v>
      </c>
      <c r="K31" s="115">
        <v>25</v>
      </c>
    </row>
    <row r="32" spans="1:11" ht="18" x14ac:dyDescent="0.4">
      <c r="A32" s="114">
        <v>26</v>
      </c>
      <c r="B32" s="83" t="s">
        <v>49</v>
      </c>
      <c r="C32" s="114">
        <v>25</v>
      </c>
      <c r="D32" s="83">
        <v>3155876093.6598001</v>
      </c>
      <c r="E32" s="83">
        <v>0</v>
      </c>
      <c r="F32" s="83">
        <v>6299420.1059999997</v>
      </c>
      <c r="G32" s="83">
        <v>4502546.7335000001</v>
      </c>
      <c r="H32" s="83">
        <v>111341332.84</v>
      </c>
      <c r="I32" s="83">
        <v>854448998.36749995</v>
      </c>
      <c r="J32" s="83">
        <f t="shared" si="0"/>
        <v>4132468391.7068</v>
      </c>
      <c r="K32" s="115">
        <v>26</v>
      </c>
    </row>
    <row r="33" spans="1:13" ht="18" x14ac:dyDescent="0.4">
      <c r="A33" s="114">
        <v>27</v>
      </c>
      <c r="B33" s="83" t="s">
        <v>50</v>
      </c>
      <c r="C33" s="114">
        <v>20</v>
      </c>
      <c r="D33" s="83">
        <v>2251390594.7179999</v>
      </c>
      <c r="E33" s="83">
        <f>-115776950.4</f>
        <v>-115776950.40000001</v>
      </c>
      <c r="F33" s="83">
        <v>4493983.5270999996</v>
      </c>
      <c r="G33" s="83">
        <v>3212100.5599000002</v>
      </c>
      <c r="H33" s="83">
        <v>79430504.280000001</v>
      </c>
      <c r="I33" s="83">
        <v>781614882.73769999</v>
      </c>
      <c r="J33" s="83">
        <f t="shared" si="0"/>
        <v>3004365115.4226999</v>
      </c>
      <c r="K33" s="115">
        <v>27</v>
      </c>
    </row>
    <row r="34" spans="1:13" ht="18" x14ac:dyDescent="0.4">
      <c r="A34" s="114">
        <v>28</v>
      </c>
      <c r="B34" s="83" t="s">
        <v>51</v>
      </c>
      <c r="C34" s="114">
        <v>18</v>
      </c>
      <c r="D34" s="83">
        <v>2150220428.4024</v>
      </c>
      <c r="E34" s="83">
        <f>-47177126.82</f>
        <v>-47177126.82</v>
      </c>
      <c r="F34" s="83">
        <v>4292038.5328000002</v>
      </c>
      <c r="G34" s="83">
        <v>3067759.2141999998</v>
      </c>
      <c r="H34" s="83">
        <v>75861155.909999996</v>
      </c>
      <c r="I34" s="83">
        <v>658757522.46749997</v>
      </c>
      <c r="J34" s="83">
        <f t="shared" si="0"/>
        <v>2845021777.7068996</v>
      </c>
      <c r="K34" s="115">
        <v>28</v>
      </c>
    </row>
    <row r="35" spans="1:13" ht="18" x14ac:dyDescent="0.4">
      <c r="A35" s="114">
        <v>29</v>
      </c>
      <c r="B35" s="83" t="s">
        <v>52</v>
      </c>
      <c r="C35" s="114">
        <v>30</v>
      </c>
      <c r="D35" s="83">
        <v>2912527934.7617998</v>
      </c>
      <c r="E35" s="83">
        <f>-82028645.4</f>
        <v>-82028645.400000006</v>
      </c>
      <c r="F35" s="83">
        <v>5813674.7093000002</v>
      </c>
      <c r="G35" s="83">
        <v>4155357.4188000001</v>
      </c>
      <c r="H35" s="83">
        <v>102755853.7</v>
      </c>
      <c r="I35" s="83">
        <v>914708654.63110006</v>
      </c>
      <c r="J35" s="83">
        <f t="shared" si="0"/>
        <v>3857932829.8209996</v>
      </c>
      <c r="K35" s="115">
        <v>29</v>
      </c>
    </row>
    <row r="36" spans="1:13" ht="18" x14ac:dyDescent="0.4">
      <c r="A36" s="114">
        <v>30</v>
      </c>
      <c r="B36" s="83" t="s">
        <v>53</v>
      </c>
      <c r="C36" s="114">
        <v>33</v>
      </c>
      <c r="D36" s="83">
        <v>3673926741.6529999</v>
      </c>
      <c r="E36" s="83">
        <f>-83688581.46</f>
        <v>-83688581.459999993</v>
      </c>
      <c r="F36" s="83">
        <v>7333497.0376000004</v>
      </c>
      <c r="G36" s="83">
        <v>5241659.1645999998</v>
      </c>
      <c r="H36" s="83">
        <v>129618491.98999999</v>
      </c>
      <c r="I36" s="83">
        <v>1365741453.3352001</v>
      </c>
      <c r="J36" s="83">
        <f t="shared" si="0"/>
        <v>5098173261.7203999</v>
      </c>
      <c r="K36" s="115">
        <v>30</v>
      </c>
    </row>
    <row r="37" spans="1:13" ht="18" x14ac:dyDescent="0.4">
      <c r="A37" s="114">
        <v>31</v>
      </c>
      <c r="B37" s="83" t="s">
        <v>54</v>
      </c>
      <c r="C37" s="114">
        <v>17</v>
      </c>
      <c r="D37" s="83">
        <v>2303059812.4579</v>
      </c>
      <c r="E37" s="83">
        <v>0</v>
      </c>
      <c r="F37" s="83">
        <v>4597120.0570999999</v>
      </c>
      <c r="G37" s="83">
        <v>3285817.9874999998</v>
      </c>
      <c r="H37" s="83">
        <v>81253427.420000002</v>
      </c>
      <c r="I37" s="83">
        <v>629114765.00100005</v>
      </c>
      <c r="J37" s="83">
        <f t="shared" si="0"/>
        <v>3021310942.9235001</v>
      </c>
      <c r="K37" s="115">
        <v>31</v>
      </c>
    </row>
    <row r="38" spans="1:13" ht="18" x14ac:dyDescent="0.4">
      <c r="A38" s="114">
        <v>32</v>
      </c>
      <c r="B38" s="83" t="s">
        <v>55</v>
      </c>
      <c r="C38" s="114">
        <v>23</v>
      </c>
      <c r="D38" s="83">
        <v>2854770312.0373998</v>
      </c>
      <c r="E38" s="83">
        <v>0</v>
      </c>
      <c r="F38" s="83">
        <v>5698385.1607999997</v>
      </c>
      <c r="G38" s="83">
        <v>4072953.5510999998</v>
      </c>
      <c r="H38" s="83">
        <v>100718127.72</v>
      </c>
      <c r="I38" s="83">
        <v>1014960348.989</v>
      </c>
      <c r="J38" s="83">
        <f t="shared" si="0"/>
        <v>3980220127.4582992</v>
      </c>
      <c r="K38" s="115">
        <v>32</v>
      </c>
    </row>
    <row r="39" spans="1:13" ht="18" x14ac:dyDescent="0.4">
      <c r="A39" s="114">
        <v>33</v>
      </c>
      <c r="B39" s="83" t="s">
        <v>56</v>
      </c>
      <c r="C39" s="114">
        <v>23</v>
      </c>
      <c r="D39" s="83">
        <v>2875195553.9646001</v>
      </c>
      <c r="E39" s="83">
        <f>-35989038.17</f>
        <v>-35989038.170000002</v>
      </c>
      <c r="F39" s="83">
        <v>5739155.8299000002</v>
      </c>
      <c r="G39" s="83">
        <v>4102094.6213000002</v>
      </c>
      <c r="H39" s="83">
        <v>101438743.36</v>
      </c>
      <c r="I39" s="83">
        <v>786819935.62320006</v>
      </c>
      <c r="J39" s="83">
        <f t="shared" si="0"/>
        <v>3737306445.2290001</v>
      </c>
      <c r="K39" s="115">
        <v>33</v>
      </c>
    </row>
    <row r="40" spans="1:13" ht="18" x14ac:dyDescent="0.4">
      <c r="A40" s="114">
        <v>34</v>
      </c>
      <c r="B40" s="83" t="s">
        <v>57</v>
      </c>
      <c r="C40" s="114">
        <v>16</v>
      </c>
      <c r="D40" s="83">
        <v>2154968686.8395</v>
      </c>
      <c r="E40" s="83">
        <v>0</v>
      </c>
      <c r="F40" s="83">
        <v>4301516.4952999996</v>
      </c>
      <c r="G40" s="83">
        <v>3074533.6423999998</v>
      </c>
      <c r="H40" s="83">
        <v>76028677.519999996</v>
      </c>
      <c r="I40" s="83">
        <v>557877807.42879999</v>
      </c>
      <c r="J40" s="83">
        <f t="shared" si="0"/>
        <v>2796251221.9259996</v>
      </c>
      <c r="K40" s="115">
        <v>34</v>
      </c>
    </row>
    <row r="41" spans="1:13" ht="18" x14ac:dyDescent="0.4">
      <c r="A41" s="114">
        <v>35</v>
      </c>
      <c r="B41" s="83" t="s">
        <v>58</v>
      </c>
      <c r="C41" s="114">
        <v>17</v>
      </c>
      <c r="D41" s="83">
        <v>2166632158.7993999</v>
      </c>
      <c r="E41" s="83">
        <v>0</v>
      </c>
      <c r="F41" s="83">
        <v>4324797.8623000002</v>
      </c>
      <c r="G41" s="83">
        <v>3091174.1335</v>
      </c>
      <c r="H41" s="83">
        <v>76440172.290000007</v>
      </c>
      <c r="I41" s="83">
        <v>563861304.34759998</v>
      </c>
      <c r="J41" s="83">
        <f t="shared" si="0"/>
        <v>2814349607.4327998</v>
      </c>
      <c r="K41" s="115">
        <v>35</v>
      </c>
    </row>
    <row r="42" spans="1:13" ht="18" x14ac:dyDescent="0.4">
      <c r="A42" s="114">
        <v>36</v>
      </c>
      <c r="B42" s="83" t="s">
        <v>59</v>
      </c>
      <c r="C42" s="114">
        <v>14</v>
      </c>
      <c r="D42" s="83">
        <v>1957696990.7981</v>
      </c>
      <c r="E42" s="83">
        <v>0</v>
      </c>
      <c r="F42" s="83">
        <v>3907743.9731000001</v>
      </c>
      <c r="G42" s="83">
        <v>2793082.4687999999</v>
      </c>
      <c r="H42" s="83">
        <v>69068805.549999997</v>
      </c>
      <c r="I42" s="83">
        <v>549150292.42349994</v>
      </c>
      <c r="J42" s="83">
        <f t="shared" si="0"/>
        <v>2582616915.2135</v>
      </c>
      <c r="K42" s="115">
        <v>36</v>
      </c>
    </row>
    <row r="43" spans="1:13" ht="18" x14ac:dyDescent="0.4">
      <c r="A43" s="114">
        <v>37</v>
      </c>
      <c r="B43" s="83" t="s">
        <v>921</v>
      </c>
      <c r="C43" s="114">
        <v>6</v>
      </c>
      <c r="D43" s="83">
        <v>864654624.39859998</v>
      </c>
      <c r="E43" s="83">
        <v>0</v>
      </c>
      <c r="F43" s="83">
        <v>1725930.4752</v>
      </c>
      <c r="G43" s="83">
        <v>1233618.7287000001</v>
      </c>
      <c r="H43" s="83">
        <v>30505569.760000002</v>
      </c>
      <c r="I43" s="83">
        <v>1463088735.4131</v>
      </c>
      <c r="J43" s="83">
        <f t="shared" si="0"/>
        <v>2361208478.7756</v>
      </c>
      <c r="K43" s="115">
        <v>37</v>
      </c>
    </row>
    <row r="44" spans="1:13" ht="18" x14ac:dyDescent="0.4">
      <c r="A44" s="114"/>
      <c r="B44" s="116" t="s">
        <v>922</v>
      </c>
      <c r="C44" s="83"/>
      <c r="D44" s="89">
        <f>SUM(D7:D43)</f>
        <v>95162328818.010284</v>
      </c>
      <c r="E44" s="89">
        <f t="shared" ref="E44:J44" si="1">SUM(E7:E43)</f>
        <v>-1049842106.2364</v>
      </c>
      <c r="F44" s="89">
        <f t="shared" si="1"/>
        <v>189952795.89410001</v>
      </c>
      <c r="G44" s="89">
        <f t="shared" si="1"/>
        <v>135769852.81840003</v>
      </c>
      <c r="H44" s="89">
        <f t="shared" si="1"/>
        <v>3357388000.0000005</v>
      </c>
      <c r="I44" s="89">
        <f t="shared" si="1"/>
        <v>34098846572.854496</v>
      </c>
      <c r="J44" s="89">
        <f t="shared" si="1"/>
        <v>131894443933.34087</v>
      </c>
      <c r="K44" s="115"/>
    </row>
    <row r="45" spans="1:13" ht="18" x14ac:dyDescent="0.4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</row>
    <row r="46" spans="1:13" x14ac:dyDescent="0.25">
      <c r="A46" s="165"/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M46" s="19"/>
    </row>
    <row r="47" spans="1:13" ht="22.5" x14ac:dyDescent="0.45">
      <c r="A47" s="158" t="s">
        <v>923</v>
      </c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20"/>
    </row>
    <row r="49" spans="10:10" x14ac:dyDescent="0.25">
      <c r="J49" s="20"/>
    </row>
  </sheetData>
  <mergeCells count="6">
    <mergeCell ref="A47:K47"/>
    <mergeCell ref="A1:K1"/>
    <mergeCell ref="A2:K2"/>
    <mergeCell ref="A3:K3"/>
    <mergeCell ref="A45:K45"/>
    <mergeCell ref="A46:K46"/>
  </mergeCells>
  <pageMargins left="0.70866141732283472" right="0.70866141732283472" top="0.74803149606299213" bottom="0.74803149606299213" header="0.31496062992125984" footer="0.31496062992125984"/>
  <pageSetup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FG</vt:lpstr>
      <vt:lpstr>SG Details</vt:lpstr>
      <vt:lpstr>LGC Details</vt:lpstr>
      <vt:lpstr>sum sum</vt:lpstr>
      <vt:lpstr>acctmonth</vt:lpstr>
      <vt:lpstr>previuosmonth</vt:lpstr>
      <vt:lpstr>'SG Details'!Print_Area</vt:lpstr>
      <vt:lpstr>'sum sum'!Print_Area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Emuesiri Ojo</cp:lastModifiedBy>
  <cp:lastPrinted>2020-03-02T10:55:57Z</cp:lastPrinted>
  <dcterms:created xsi:type="dcterms:W3CDTF">2003-11-12T08:54:16Z</dcterms:created>
  <dcterms:modified xsi:type="dcterms:W3CDTF">2020-03-27T08:55:54Z</dcterms:modified>
</cp:coreProperties>
</file>